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60" windowHeight="7695"/>
  </bookViews>
  <sheets>
    <sheet name="Planteo Técnico" sheetId="1" r:id="rId1"/>
    <sheet name="Precios" sheetId="2" r:id="rId2"/>
    <sheet name="Costos" sheetId="3" r:id="rId3"/>
    <sheet name="Márgenes" sheetId="4" r:id="rId4"/>
  </sheets>
  <calcPr calcId="114210"/>
</workbook>
</file>

<file path=xl/calcChain.xml><?xml version="1.0" encoding="utf-8"?>
<calcChain xmlns="http://schemas.openxmlformats.org/spreadsheetml/2006/main">
  <c r="H28" i="3"/>
  <c r="H29"/>
  <c r="H30"/>
  <c r="H31"/>
  <c r="H32"/>
  <c r="H33"/>
  <c r="H34"/>
  <c r="H35"/>
  <c r="H36"/>
  <c r="E39"/>
  <c r="E40"/>
  <c r="E41"/>
  <c r="E42"/>
  <c r="E38"/>
  <c r="E34"/>
  <c r="E35"/>
  <c r="E36"/>
  <c r="E37"/>
  <c r="B28"/>
  <c r="B29"/>
  <c r="B30"/>
  <c r="B31"/>
  <c r="B32"/>
  <c r="B33"/>
  <c r="B34"/>
  <c r="B35"/>
  <c r="B36"/>
  <c r="H21"/>
  <c r="E25"/>
  <c r="B21"/>
  <c r="C9" i="2"/>
  <c r="H27" i="3"/>
  <c r="H23"/>
  <c r="H24"/>
  <c r="H22"/>
  <c r="H9"/>
  <c r="H10"/>
  <c r="H11"/>
  <c r="H12"/>
  <c r="H13"/>
  <c r="H14"/>
  <c r="H15"/>
  <c r="H16"/>
  <c r="H17"/>
  <c r="H18"/>
  <c r="H8"/>
  <c r="C28" i="2"/>
  <c r="G10" i="4"/>
  <c r="G11"/>
  <c r="H25" i="3"/>
  <c r="G12" i="4"/>
  <c r="G13"/>
  <c r="H19" i="3"/>
  <c r="G14" i="4"/>
  <c r="H37" i="3"/>
  <c r="G16" i="4"/>
  <c r="G15"/>
  <c r="G17"/>
  <c r="G18"/>
  <c r="E33" i="3"/>
  <c r="E27"/>
  <c r="E28"/>
  <c r="E29"/>
  <c r="E30"/>
  <c r="E26"/>
  <c r="E9"/>
  <c r="E10"/>
  <c r="E11"/>
  <c r="E12"/>
  <c r="E13"/>
  <c r="E14"/>
  <c r="E15"/>
  <c r="E16"/>
  <c r="E17"/>
  <c r="E18"/>
  <c r="E19"/>
  <c r="E20"/>
  <c r="E21"/>
  <c r="E22"/>
  <c r="E8"/>
  <c r="E31"/>
  <c r="E23"/>
  <c r="F14" i="4"/>
  <c r="B27" i="3"/>
  <c r="B9"/>
  <c r="B10"/>
  <c r="B11"/>
  <c r="B12"/>
  <c r="B13"/>
  <c r="B14"/>
  <c r="B15"/>
  <c r="B16"/>
  <c r="B17"/>
  <c r="B18"/>
  <c r="B8"/>
  <c r="B22"/>
  <c r="B23"/>
  <c r="B24"/>
  <c r="B25"/>
  <c r="C24" i="2"/>
  <c r="G20" i="4"/>
  <c r="C22" i="2"/>
  <c r="E10" i="4"/>
  <c r="E11"/>
  <c r="G21"/>
  <c r="G22"/>
  <c r="F10"/>
  <c r="F11"/>
  <c r="F20"/>
  <c r="E20"/>
  <c r="B37" i="3"/>
  <c r="E16" i="4"/>
  <c r="E12"/>
  <c r="E13"/>
  <c r="E43" i="3"/>
  <c r="F16" i="4"/>
  <c r="F12"/>
  <c r="F18"/>
  <c r="B19" i="3"/>
  <c r="E14" i="4"/>
  <c r="E15"/>
  <c r="F13"/>
  <c r="F15"/>
  <c r="F17"/>
  <c r="F22"/>
  <c r="E22"/>
  <c r="E18"/>
  <c r="F21"/>
  <c r="E21"/>
  <c r="E17"/>
</calcChain>
</file>

<file path=xl/comments1.xml><?xml version="1.0" encoding="utf-8"?>
<comments xmlns="http://schemas.openxmlformats.org/spreadsheetml/2006/main">
  <authors>
    <author>lcordero</author>
    <author>gagusto</author>
  </authors>
  <commentList>
    <comment ref="A67" authorId="0">
      <text>
        <r>
          <rPr>
            <b/>
            <sz val="9"/>
            <color indexed="81"/>
            <rFont val="Tahoma"/>
            <family val="2"/>
          </rPr>
          <t>lcordero:</t>
        </r>
        <r>
          <rPr>
            <sz val="9"/>
            <color indexed="81"/>
            <rFont val="Tahoma"/>
            <family val="2"/>
          </rPr>
          <t xml:space="preserve">
RMA / 2 porque 500 has es muy grande
</t>
        </r>
      </text>
    </comment>
    <comment ref="A68" authorId="1">
      <text>
        <r>
          <rPr>
            <b/>
            <sz val="9"/>
            <color indexed="81"/>
            <rFont val="Tahoma"/>
            <family val="2"/>
          </rPr>
          <t>gagusto:</t>
        </r>
        <r>
          <rPr>
            <sz val="9"/>
            <color indexed="81"/>
            <rFont val="Tahoma"/>
            <family val="2"/>
          </rPr>
          <t xml:space="preserve">
2% ingeniero agrónomo s/ Ing. Brutos de los cultivos</t>
        </r>
      </text>
    </comment>
    <comment ref="A69" authorId="1">
      <text>
        <r>
          <rPr>
            <b/>
            <sz val="9"/>
            <color indexed="81"/>
            <rFont val="Tahoma"/>
            <family val="2"/>
          </rPr>
          <t>gagusto:</t>
        </r>
        <r>
          <rPr>
            <sz val="9"/>
            <color indexed="81"/>
            <rFont val="Tahoma"/>
            <family val="2"/>
          </rPr>
          <t xml:space="preserve">
$1200/ mes contador</t>
        </r>
      </text>
    </comment>
    <comment ref="A70" authorId="0">
      <text>
        <r>
          <rPr>
            <b/>
            <sz val="9"/>
            <color indexed="81"/>
            <rFont val="Tahoma"/>
            <family val="2"/>
          </rPr>
          <t>lcordero:</t>
        </r>
        <r>
          <rPr>
            <sz val="9"/>
            <color indexed="81"/>
            <rFont val="Tahoma"/>
            <family val="2"/>
          </rPr>
          <t xml:space="preserve">
RMA/2 porque 500 has es muy grande
</t>
        </r>
      </text>
    </comment>
    <comment ref="A72" authorId="1">
      <text>
        <r>
          <rPr>
            <b/>
            <sz val="9"/>
            <color indexed="81"/>
            <rFont val="Tahoma"/>
            <family val="2"/>
          </rPr>
          <t>gagusto:</t>
        </r>
        <r>
          <rPr>
            <sz val="9"/>
            <color indexed="81"/>
            <rFont val="Tahoma"/>
            <family val="2"/>
          </rPr>
          <t xml:space="preserve">
Revista Márgenes Agropecuarios</t>
        </r>
      </text>
    </comment>
    <comment ref="A73" authorId="1">
      <text>
        <r>
          <rPr>
            <b/>
            <sz val="9"/>
            <color indexed="81"/>
            <rFont val="Tahoma"/>
            <family val="2"/>
          </rPr>
          <t>gagusto:</t>
        </r>
        <r>
          <rPr>
            <sz val="9"/>
            <color indexed="81"/>
            <rFont val="Tahoma"/>
            <family val="2"/>
          </rPr>
          <t xml:space="preserve">
RMA</t>
        </r>
      </text>
    </comment>
    <comment ref="A74" authorId="1">
      <text>
        <r>
          <rPr>
            <b/>
            <sz val="9"/>
            <color indexed="81"/>
            <rFont val="Tahoma"/>
            <family val="2"/>
          </rPr>
          <t>gagusto:</t>
        </r>
        <r>
          <rPr>
            <sz val="9"/>
            <color indexed="81"/>
            <rFont val="Tahoma"/>
            <family val="2"/>
          </rPr>
          <t xml:space="preserve">
RMA</t>
        </r>
      </text>
    </comment>
    <comment ref="A75" authorId="1">
      <text>
        <r>
          <rPr>
            <b/>
            <sz val="9"/>
            <color indexed="81"/>
            <rFont val="Tahoma"/>
            <family val="2"/>
          </rPr>
          <t>gagusto:</t>
        </r>
        <r>
          <rPr>
            <sz val="9"/>
            <color indexed="81"/>
            <rFont val="Tahoma"/>
            <family val="2"/>
          </rPr>
          <t xml:space="preserve">
RMA</t>
        </r>
      </text>
    </comment>
  </commentList>
</comments>
</file>

<file path=xl/sharedStrings.xml><?xml version="1.0" encoding="utf-8"?>
<sst xmlns="http://schemas.openxmlformats.org/spreadsheetml/2006/main" count="408" uniqueCount="115">
  <si>
    <t>U$S/ha</t>
  </si>
  <si>
    <t>Ingresos Totales</t>
  </si>
  <si>
    <t>Gastos Comerciales</t>
  </si>
  <si>
    <t>Ingresos Netos</t>
  </si>
  <si>
    <t>Costos Directos</t>
  </si>
  <si>
    <t>Gastos de estructura</t>
  </si>
  <si>
    <t>Rinde de indiferencia</t>
  </si>
  <si>
    <t>COSTOS DIRECTOS (U$S/ha)</t>
  </si>
  <si>
    <t>Labranzas (siembre directa, fert, pulverización)</t>
  </si>
  <si>
    <t xml:space="preserve">Semilla </t>
  </si>
  <si>
    <t>Urea</t>
  </si>
  <si>
    <t>Fosfato diamónico</t>
  </si>
  <si>
    <t>Glifosato</t>
  </si>
  <si>
    <t>Karate Zeon</t>
  </si>
  <si>
    <t>Cosecha</t>
  </si>
  <si>
    <t>Total Costos Directos</t>
  </si>
  <si>
    <t>GASTOS COMERCIALES (U$S/ha)</t>
  </si>
  <si>
    <t>Flete</t>
  </si>
  <si>
    <t>Impuesto - Sellado</t>
  </si>
  <si>
    <t>Paritaria</t>
  </si>
  <si>
    <t>Comisión Acopio</t>
  </si>
  <si>
    <t>Total Gastos Comerciales</t>
  </si>
  <si>
    <t>GASTOS DE ESTRUCTURA (U$S/ha)</t>
  </si>
  <si>
    <t>Movilidad Campo</t>
  </si>
  <si>
    <t>Personal</t>
  </si>
  <si>
    <t>Asesoramiento Técnico</t>
  </si>
  <si>
    <t>Asesoramiento Contable</t>
  </si>
  <si>
    <t>Impuesto Inmobiliario</t>
  </si>
  <si>
    <t>Impuesto sobre los bienes personales</t>
  </si>
  <si>
    <t>Impuestos s/déb y créd. Bancarios</t>
  </si>
  <si>
    <t>Conservación Mejoras</t>
  </si>
  <si>
    <t>Gastos imprevistos</t>
  </si>
  <si>
    <t>Total Gastos de Estructura</t>
  </si>
  <si>
    <t>Directos</t>
  </si>
  <si>
    <t>Unidad</t>
  </si>
  <si>
    <t xml:space="preserve">Labranzas </t>
  </si>
  <si>
    <t>U$S/unidad</t>
  </si>
  <si>
    <t>U$S/tn</t>
  </si>
  <si>
    <t>U$S/qq</t>
  </si>
  <si>
    <t>UTA/ha</t>
  </si>
  <si>
    <t>kg/ha</t>
  </si>
  <si>
    <t>lt/ha</t>
  </si>
  <si>
    <t>Comercialización</t>
  </si>
  <si>
    <t>$/tn</t>
  </si>
  <si>
    <t>US$/tn</t>
  </si>
  <si>
    <t>Movilidad Campo (Campo + Adm)</t>
  </si>
  <si>
    <t>Gastos imprevistos/Otros</t>
  </si>
  <si>
    <t>Atrazina 90 %</t>
  </si>
  <si>
    <t>Kg/ha</t>
  </si>
  <si>
    <t>2,4 D 100%</t>
  </si>
  <si>
    <t>Guardian</t>
  </si>
  <si>
    <t>Largo</t>
  </si>
  <si>
    <t>Corto</t>
  </si>
  <si>
    <t>Estructura</t>
  </si>
  <si>
    <t>Tasa vial</t>
  </si>
  <si>
    <t>Precio Maíz</t>
  </si>
  <si>
    <t>Precio Soja</t>
  </si>
  <si>
    <t>Flete Corto</t>
  </si>
  <si>
    <t>UAN solmix</t>
  </si>
  <si>
    <t>Campo propio</t>
  </si>
  <si>
    <t>Margen Bruto en campo propio</t>
  </si>
  <si>
    <t>Margen Neto en campo propio</t>
  </si>
  <si>
    <t>Campo arrendado</t>
  </si>
  <si>
    <t>Arrendamiento en qq/ha de SOJA</t>
  </si>
  <si>
    <t xml:space="preserve">Arrendamiento U$S/ha </t>
  </si>
  <si>
    <t>Margen Bruto en campo arrendado</t>
  </si>
  <si>
    <t xml:space="preserve">Usted obtendrá el margen bruto, el margen neto y el rendimiento de indiferencia. </t>
  </si>
  <si>
    <t>Los gastos de estrcutura incluyen: movilidad, personal, asesoramiento técnico y contable, impuestos, conservación y mejoras</t>
  </si>
  <si>
    <t>Rendimiento esperado</t>
  </si>
  <si>
    <t>MAÍZ</t>
  </si>
  <si>
    <t>SOJA</t>
  </si>
  <si>
    <t>Roundup full II</t>
  </si>
  <si>
    <t>Metsulfuron Metil</t>
  </si>
  <si>
    <t>Inocultante + Fung</t>
  </si>
  <si>
    <t>Superfosfato Triple</t>
  </si>
  <si>
    <t>Fosfato monoamónico</t>
  </si>
  <si>
    <t>Roundup max</t>
  </si>
  <si>
    <t>Zarate Zeon</t>
  </si>
  <si>
    <t>Intrepid</t>
  </si>
  <si>
    <t>Connect</t>
  </si>
  <si>
    <t>Opera</t>
  </si>
  <si>
    <t>Secado</t>
  </si>
  <si>
    <t>Zarandeo</t>
  </si>
  <si>
    <t>b 200 gr</t>
  </si>
  <si>
    <t xml:space="preserve">SOJA </t>
  </si>
  <si>
    <t>Precio a cosecha en U$S/qq</t>
  </si>
  <si>
    <t>SORGO</t>
  </si>
  <si>
    <t>Labranzas  (Siembre directa, pulv)</t>
  </si>
  <si>
    <t>Atrazina 50</t>
  </si>
  <si>
    <t>Fighter Plus</t>
  </si>
  <si>
    <t>Fosfato Diamónico</t>
  </si>
  <si>
    <t>Precio Sorgo</t>
  </si>
  <si>
    <t>Cantidad</t>
  </si>
  <si>
    <t xml:space="preserve">Cantidad </t>
  </si>
  <si>
    <t>Cualquier duda o sugerencia no dude en escribirnos al siguiente correo: agroeconomia@bccba.com.ar</t>
  </si>
  <si>
    <t>Las celdas amarillas son las que usted puede modificar (Rendimiento y costo de arrendamiento en quintales)</t>
  </si>
  <si>
    <t>Para el cálculo del flete al puerto de Rosario, se consideró una distancia promedio ponderada por producción, siendo la misma de 281 km</t>
  </si>
  <si>
    <t>El planteo técnico de los insumos es un valor promedio obtenido con los aportes la Red provincial de Colaboradores del DIA.</t>
  </si>
  <si>
    <t>Departamento de Información Agroeconómica</t>
  </si>
  <si>
    <t>CAMPAÑA 2014/15</t>
  </si>
  <si>
    <t xml:space="preserve">El arrendamiento se computa en quintales de soja por hectárea, y se toma el precio de la soja en la posición Mayo 2015 (ROFEX). </t>
  </si>
  <si>
    <t>U$S/lt</t>
  </si>
  <si>
    <t>U$S/kg</t>
  </si>
  <si>
    <t>Glifosato 43,8%</t>
  </si>
  <si>
    <t>Karate Zeon 5%</t>
  </si>
  <si>
    <t>MÁRGENES 2014/2015</t>
  </si>
  <si>
    <t>Márgenes 2014/15</t>
  </si>
  <si>
    <t>Semilla (MG/BT)</t>
  </si>
  <si>
    <t>Semilla RR</t>
  </si>
  <si>
    <t>U$S/b200gr</t>
  </si>
  <si>
    <t>MÁRGENES 2014/15</t>
  </si>
  <si>
    <t>Asesoramiento Técnico (% Ing. Totales)</t>
  </si>
  <si>
    <t>Dólar</t>
  </si>
  <si>
    <t>Siembra</t>
  </si>
  <si>
    <t>Flete $/tn</t>
  </si>
</sst>
</file>

<file path=xl/styles.xml><?xml version="1.0" encoding="utf-8"?>
<styleSheet xmlns="http://schemas.openxmlformats.org/spreadsheetml/2006/main">
  <numFmts count="6">
    <numFmt numFmtId="164" formatCode="_ &quot;$&quot;\ * #,##0.00_ ;_ &quot;$&quot;\ * \-#,##0.00_ ;_ &quot;$&quot;\ * &quot;-&quot;??_ ;_ @_ "/>
    <numFmt numFmtId="165" formatCode="0.0"/>
    <numFmt numFmtId="166" formatCode="0.00_ ;[Red]\-0.00\ "/>
    <numFmt numFmtId="167" formatCode="0.0%"/>
    <numFmt numFmtId="168" formatCode="0.0_ ;[Red]\-0.0\ "/>
    <numFmt numFmtId="169" formatCode="0_ ;[Red]\-0\ 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b/>
      <sz val="18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Aharoni"/>
      <charset val="177"/>
    </font>
    <font>
      <b/>
      <sz val="8"/>
      <color indexed="8"/>
      <name val="Calibri"/>
      <family val="2"/>
    </font>
    <font>
      <i/>
      <sz val="11"/>
      <color indexed="8"/>
      <name val="Calibri"/>
      <family val="2"/>
    </font>
    <font>
      <sz val="8"/>
      <color indexed="8"/>
      <name val="Calibri"/>
      <family val="2"/>
    </font>
    <font>
      <b/>
      <i/>
      <sz val="8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2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left" indent="1"/>
    </xf>
    <xf numFmtId="0" fontId="0" fillId="0" borderId="1" xfId="0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2" fontId="0" fillId="2" borderId="1" xfId="7" applyNumberFormat="1" applyFont="1" applyFill="1" applyBorder="1" applyAlignment="1">
      <alignment horizontal="right"/>
    </xf>
    <xf numFmtId="10" fontId="0" fillId="2" borderId="1" xfId="7" applyNumberFormat="1" applyFont="1" applyFill="1" applyBorder="1" applyAlignment="1">
      <alignment horizontal="right"/>
    </xf>
    <xf numFmtId="165" fontId="0" fillId="2" borderId="2" xfId="7" applyNumberFormat="1" applyFont="1" applyFill="1" applyBorder="1"/>
    <xf numFmtId="165" fontId="0" fillId="2" borderId="1" xfId="7" applyNumberFormat="1" applyFont="1" applyFill="1" applyBorder="1"/>
    <xf numFmtId="2" fontId="0" fillId="2" borderId="1" xfId="7" applyNumberFormat="1" applyFont="1" applyFill="1" applyBorder="1"/>
    <xf numFmtId="2" fontId="0" fillId="2" borderId="4" xfId="7" applyNumberFormat="1" applyFont="1" applyFill="1" applyBorder="1"/>
    <xf numFmtId="10" fontId="0" fillId="2" borderId="1" xfId="7" applyNumberFormat="1" applyFont="1" applyFill="1" applyBorder="1"/>
    <xf numFmtId="2" fontId="0" fillId="2" borderId="3" xfId="7" applyNumberFormat="1" applyFont="1" applyFill="1" applyBorder="1"/>
    <xf numFmtId="0" fontId="0" fillId="3" borderId="0" xfId="0" applyFill="1"/>
    <xf numFmtId="0" fontId="7" fillId="3" borderId="0" xfId="0" applyFont="1" applyFill="1"/>
    <xf numFmtId="2" fontId="0" fillId="2" borderId="3" xfId="0" applyNumberFormat="1" applyFill="1" applyBorder="1"/>
    <xf numFmtId="0" fontId="5" fillId="2" borderId="1" xfId="2" applyFont="1" applyFill="1" applyBorder="1" applyAlignment="1">
      <alignment horizontal="left"/>
    </xf>
    <xf numFmtId="0" fontId="0" fillId="4" borderId="5" xfId="0" applyFill="1" applyBorder="1" applyAlignment="1">
      <alignment horizontal="center"/>
    </xf>
    <xf numFmtId="2" fontId="0" fillId="0" borderId="0" xfId="7" applyNumberFormat="1" applyFont="1" applyFill="1" applyBorder="1"/>
    <xf numFmtId="0" fontId="7" fillId="5" borderId="6" xfId="0" applyFont="1" applyFill="1" applyBorder="1"/>
    <xf numFmtId="0" fontId="0" fillId="0" borderId="7" xfId="0" applyBorder="1" applyAlignment="1">
      <alignment horizontal="left" indent="1"/>
    </xf>
    <xf numFmtId="0" fontId="0" fillId="3" borderId="7" xfId="0" applyFill="1" applyBorder="1" applyAlignment="1">
      <alignment horizontal="left" indent="1"/>
    </xf>
    <xf numFmtId="0" fontId="0" fillId="3" borderId="8" xfId="0" applyFill="1" applyBorder="1" applyAlignment="1">
      <alignment horizontal="left" indent="1"/>
    </xf>
    <xf numFmtId="0" fontId="0" fillId="3" borderId="9" xfId="0" applyFill="1" applyBorder="1" applyAlignment="1">
      <alignment horizontal="left" indent="1"/>
    </xf>
    <xf numFmtId="0" fontId="0" fillId="3" borderId="0" xfId="0" applyFill="1" applyBorder="1" applyAlignment="1">
      <alignment horizontal="left" indent="1"/>
    </xf>
    <xf numFmtId="0" fontId="0" fillId="3" borderId="0" xfId="0" applyFill="1" applyBorder="1"/>
    <xf numFmtId="0" fontId="0" fillId="3" borderId="10" xfId="0" applyFill="1" applyBorder="1" applyAlignment="1">
      <alignment horizontal="left" indent="1"/>
    </xf>
    <xf numFmtId="0" fontId="0" fillId="3" borderId="11" xfId="0" applyFill="1" applyBorder="1" applyAlignment="1">
      <alignment horizontal="left" indent="1"/>
    </xf>
    <xf numFmtId="0" fontId="0" fillId="3" borderId="12" xfId="0" applyFill="1" applyBorder="1" applyAlignment="1">
      <alignment horizontal="left" indent="1"/>
    </xf>
    <xf numFmtId="0" fontId="0" fillId="3" borderId="13" xfId="0" applyFill="1" applyBorder="1" applyAlignment="1">
      <alignment horizontal="left" indent="1"/>
    </xf>
    <xf numFmtId="0" fontId="0" fillId="3" borderId="14" xfId="0" applyFill="1" applyBorder="1" applyAlignment="1">
      <alignment horizontal="left" indent="1"/>
    </xf>
    <xf numFmtId="0" fontId="0" fillId="6" borderId="15" xfId="0" applyFill="1" applyBorder="1" applyAlignment="1">
      <alignment horizontal="center"/>
    </xf>
    <xf numFmtId="2" fontId="0" fillId="6" borderId="15" xfId="0" applyNumberFormat="1" applyFill="1" applyBorder="1" applyAlignment="1">
      <alignment horizontal="center"/>
    </xf>
    <xf numFmtId="2" fontId="0" fillId="6" borderId="16" xfId="0" applyNumberForma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7" fillId="5" borderId="3" xfId="0" applyFont="1" applyFill="1" applyBorder="1"/>
    <xf numFmtId="0" fontId="2" fillId="0" borderId="3" xfId="0" applyFont="1" applyBorder="1"/>
    <xf numFmtId="0" fontId="2" fillId="0" borderId="6" xfId="0" applyFont="1" applyBorder="1"/>
    <xf numFmtId="10" fontId="0" fillId="2" borderId="3" xfId="7" applyNumberFormat="1" applyFont="1" applyFill="1" applyBorder="1"/>
    <xf numFmtId="165" fontId="0" fillId="6" borderId="15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0" fillId="3" borderId="1" xfId="0" applyFill="1" applyBorder="1"/>
    <xf numFmtId="2" fontId="0" fillId="3" borderId="1" xfId="0" applyNumberFormat="1" applyFill="1" applyBorder="1"/>
    <xf numFmtId="0" fontId="0" fillId="3" borderId="4" xfId="0" applyFill="1" applyBorder="1"/>
    <xf numFmtId="0" fontId="5" fillId="2" borderId="3" xfId="2" applyFont="1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19" xfId="0" applyFill="1" applyBorder="1" applyAlignment="1">
      <alignment horizontal="left" indent="1"/>
    </xf>
    <xf numFmtId="0" fontId="0" fillId="6" borderId="20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2" fontId="0" fillId="3" borderId="1" xfId="7" applyNumberFormat="1" applyFont="1" applyFill="1" applyBorder="1"/>
    <xf numFmtId="10" fontId="0" fillId="3" borderId="1" xfId="7" applyNumberFormat="1" applyFont="1" applyFill="1" applyBorder="1"/>
    <xf numFmtId="10" fontId="0" fillId="3" borderId="4" xfId="7" applyNumberFormat="1" applyFont="1" applyFill="1" applyBorder="1"/>
    <xf numFmtId="1" fontId="0" fillId="3" borderId="1" xfId="0" applyNumberFormat="1" applyFill="1" applyBorder="1"/>
    <xf numFmtId="0" fontId="5" fillId="2" borderId="21" xfId="2" applyFont="1" applyFill="1" applyBorder="1" applyAlignment="1">
      <alignment horizontal="left"/>
    </xf>
    <xf numFmtId="0" fontId="5" fillId="2" borderId="4" xfId="2" applyFont="1" applyFill="1" applyBorder="1" applyAlignment="1">
      <alignment horizontal="left"/>
    </xf>
    <xf numFmtId="167" fontId="0" fillId="2" borderId="1" xfId="7" applyNumberFormat="1" applyFont="1" applyFill="1" applyBorder="1" applyAlignment="1">
      <alignment horizontal="right"/>
    </xf>
    <xf numFmtId="2" fontId="0" fillId="2" borderId="3" xfId="7" applyNumberFormat="1" applyFont="1" applyFill="1" applyBorder="1" applyAlignment="1">
      <alignment horizontal="center"/>
    </xf>
    <xf numFmtId="169" fontId="0" fillId="3" borderId="0" xfId="0" applyNumberFormat="1" applyFill="1"/>
    <xf numFmtId="168" fontId="0" fillId="3" borderId="0" xfId="0" applyNumberFormat="1" applyFill="1"/>
    <xf numFmtId="0" fontId="3" fillId="4" borderId="5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3" borderId="0" xfId="7" applyNumberFormat="1" applyFont="1" applyFill="1" applyBorder="1"/>
    <xf numFmtId="2" fontId="0" fillId="3" borderId="0" xfId="0" applyNumberFormat="1" applyFill="1"/>
    <xf numFmtId="0" fontId="7" fillId="3" borderId="0" xfId="0" applyFont="1" applyFill="1" applyBorder="1"/>
    <xf numFmtId="2" fontId="0" fillId="3" borderId="0" xfId="7" applyNumberFormat="1" applyFont="1" applyFill="1" applyBorder="1" applyAlignment="1">
      <alignment horizontal="right"/>
    </xf>
    <xf numFmtId="10" fontId="0" fillId="3" borderId="0" xfId="7" applyNumberFormat="1" applyFont="1" applyFill="1" applyBorder="1" applyAlignment="1">
      <alignment horizontal="right"/>
    </xf>
    <xf numFmtId="165" fontId="0" fillId="3" borderId="0" xfId="7" applyNumberFormat="1" applyFont="1" applyFill="1" applyBorder="1"/>
    <xf numFmtId="0" fontId="0" fillId="3" borderId="2" xfId="0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3" borderId="0" xfId="0" applyFont="1" applyFill="1"/>
    <xf numFmtId="0" fontId="11" fillId="3" borderId="0" xfId="0" applyFont="1" applyFill="1" applyBorder="1"/>
    <xf numFmtId="0" fontId="0" fillId="3" borderId="22" xfId="0" applyFill="1" applyBorder="1" applyAlignment="1">
      <alignment horizontal="left" indent="1"/>
    </xf>
    <xf numFmtId="2" fontId="0" fillId="3" borderId="22" xfId="0" applyNumberForma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indent="1"/>
    </xf>
    <xf numFmtId="0" fontId="13" fillId="3" borderId="23" xfId="0" applyFont="1" applyFill="1" applyBorder="1"/>
    <xf numFmtId="0" fontId="13" fillId="3" borderId="4" xfId="0" applyFont="1" applyFill="1" applyBorder="1" applyAlignment="1">
      <alignment horizontal="left" indent="1"/>
    </xf>
    <xf numFmtId="0" fontId="13" fillId="3" borderId="21" xfId="0" applyFont="1" applyFill="1" applyBorder="1" applyAlignment="1">
      <alignment horizontal="left" indent="1"/>
    </xf>
    <xf numFmtId="2" fontId="13" fillId="3" borderId="21" xfId="0" applyNumberFormat="1" applyFont="1" applyFill="1" applyBorder="1"/>
    <xf numFmtId="0" fontId="0" fillId="5" borderId="2" xfId="0" applyFill="1" applyBorder="1" applyAlignment="1">
      <alignment horizontal="left" indent="1"/>
    </xf>
    <xf numFmtId="0" fontId="0" fillId="5" borderId="23" xfId="0" applyFill="1" applyBorder="1"/>
    <xf numFmtId="0" fontId="0" fillId="5" borderId="4" xfId="0" applyFill="1" applyBorder="1" applyAlignment="1">
      <alignment horizontal="left" indent="1"/>
    </xf>
    <xf numFmtId="0" fontId="0" fillId="5" borderId="21" xfId="0" applyFill="1" applyBorder="1" applyAlignment="1">
      <alignment horizontal="left" indent="1"/>
    </xf>
    <xf numFmtId="0" fontId="0" fillId="5" borderId="21" xfId="0" applyFill="1" applyBorder="1"/>
    <xf numFmtId="2" fontId="0" fillId="3" borderId="1" xfId="0" applyNumberFormat="1" applyFill="1" applyBorder="1" applyAlignment="1">
      <alignment horizontal="center"/>
    </xf>
    <xf numFmtId="0" fontId="2" fillId="3" borderId="0" xfId="0" applyFont="1" applyFill="1"/>
    <xf numFmtId="0" fontId="6" fillId="3" borderId="0" xfId="0" applyFont="1" applyFill="1" applyAlignment="1">
      <alignment horizontal="right" vertical="center"/>
    </xf>
    <xf numFmtId="0" fontId="14" fillId="3" borderId="0" xfId="0" applyFont="1" applyFill="1"/>
    <xf numFmtId="0" fontId="12" fillId="3" borderId="0" xfId="0" applyFont="1" applyFill="1" applyAlignment="1">
      <alignment vertical="distributed" wrapText="1"/>
    </xf>
    <xf numFmtId="0" fontId="12" fillId="3" borderId="0" xfId="0" applyFont="1" applyFill="1" applyAlignment="1">
      <alignment vertical="center"/>
    </xf>
    <xf numFmtId="0" fontId="12" fillId="3" borderId="0" xfId="0" applyFont="1" applyFill="1"/>
    <xf numFmtId="0" fontId="14" fillId="3" borderId="19" xfId="0" applyFont="1" applyFill="1" applyBorder="1"/>
    <xf numFmtId="166" fontId="14" fillId="3" borderId="20" xfId="0" applyNumberFormat="1" applyFont="1" applyFill="1" applyBorder="1"/>
    <xf numFmtId="0" fontId="14" fillId="3" borderId="10" xfId="0" applyFont="1" applyFill="1" applyBorder="1"/>
    <xf numFmtId="166" fontId="14" fillId="3" borderId="15" xfId="0" applyNumberFormat="1" applyFont="1" applyFill="1" applyBorder="1"/>
    <xf numFmtId="0" fontId="12" fillId="2" borderId="24" xfId="0" applyFont="1" applyFill="1" applyBorder="1"/>
    <xf numFmtId="166" fontId="12" fillId="2" borderId="25" xfId="0" applyNumberFormat="1" applyFont="1" applyFill="1" applyBorder="1"/>
    <xf numFmtId="0" fontId="12" fillId="6" borderId="26" xfId="0" applyFont="1" applyFill="1" applyBorder="1"/>
    <xf numFmtId="168" fontId="12" fillId="6" borderId="15" xfId="0" applyNumberFormat="1" applyFont="1" applyFill="1" applyBorder="1" applyProtection="1"/>
    <xf numFmtId="0" fontId="12" fillId="3" borderId="26" xfId="0" applyFont="1" applyFill="1" applyBorder="1" applyAlignment="1">
      <alignment horizontal="left" indent="1"/>
    </xf>
    <xf numFmtId="166" fontId="12" fillId="4" borderId="27" xfId="0" applyNumberFormat="1" applyFont="1" applyFill="1" applyBorder="1" applyProtection="1">
      <protection locked="0"/>
    </xf>
    <xf numFmtId="0" fontId="12" fillId="6" borderId="28" xfId="0" applyFont="1" applyFill="1" applyBorder="1"/>
    <xf numFmtId="168" fontId="12" fillId="6" borderId="16" xfId="0" applyNumberFormat="1" applyFont="1" applyFill="1" applyBorder="1"/>
    <xf numFmtId="0" fontId="15" fillId="3" borderId="0" xfId="0" applyFont="1" applyFill="1"/>
    <xf numFmtId="0" fontId="2" fillId="3" borderId="5" xfId="0" applyFont="1" applyFill="1" applyBorder="1" applyAlignment="1">
      <alignment horizontal="center" vertical="center"/>
    </xf>
    <xf numFmtId="164" fontId="13" fillId="3" borderId="23" xfId="1" applyNumberFormat="1" applyFont="1" applyFill="1" applyBorder="1"/>
    <xf numFmtId="164" fontId="13" fillId="3" borderId="21" xfId="1" applyNumberFormat="1" applyFont="1" applyFill="1" applyBorder="1"/>
    <xf numFmtId="0" fontId="0" fillId="3" borderId="1" xfId="0" applyFill="1" applyBorder="1" applyAlignment="1">
      <alignment horizontal="left" indent="1"/>
    </xf>
    <xf numFmtId="0" fontId="0" fillId="3" borderId="2" xfId="0" applyFill="1" applyBorder="1" applyAlignment="1">
      <alignment horizontal="left" indent="1"/>
    </xf>
    <xf numFmtId="0" fontId="0" fillId="3" borderId="4" xfId="0" applyFill="1" applyBorder="1" applyAlignment="1">
      <alignment horizontal="left" indent="1"/>
    </xf>
    <xf numFmtId="0" fontId="0" fillId="2" borderId="4" xfId="0" applyFill="1" applyBorder="1"/>
    <xf numFmtId="0" fontId="2" fillId="3" borderId="0" xfId="0" applyFont="1" applyFill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top"/>
    </xf>
    <xf numFmtId="0" fontId="12" fillId="3" borderId="13" xfId="0" applyFont="1" applyFill="1" applyBorder="1" applyAlignment="1">
      <alignment horizontal="center" vertical="top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16" xfId="0" applyNumberFormat="1" applyFont="1" applyFill="1" applyBorder="1" applyAlignment="1" applyProtection="1">
      <alignment horizontal="center" vertical="center"/>
      <protection locked="0"/>
    </xf>
    <xf numFmtId="0" fontId="3" fillId="7" borderId="20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6" fillId="7" borderId="31" xfId="0" applyFont="1" applyFill="1" applyBorder="1" applyAlignment="1">
      <alignment horizontal="center" vertical="center"/>
    </xf>
  </cellXfs>
  <cellStyles count="8">
    <cellStyle name="Moneda" xfId="1" builtinId="4"/>
    <cellStyle name="Normal" xfId="0" builtinId="0"/>
    <cellStyle name="Normal 2" xfId="2"/>
    <cellStyle name="Normal 2 2 2" xfId="3"/>
    <cellStyle name="Normal 3" xfId="4"/>
    <cellStyle name="Normal 4" xfId="5"/>
    <cellStyle name="Normal 4 3" xfId="6"/>
    <cellStyle name="Porcentual" xfId="7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/>
            </a:pPr>
            <a:r>
              <a:rPr lang="es-AR" sz="1200"/>
              <a:t>Márgenes </a:t>
            </a:r>
            <a:r>
              <a:rPr lang="es-AR" sz="1200" baseline="0"/>
              <a:t>Campaña 2014/15</a:t>
            </a:r>
          </a:p>
          <a:p>
            <a:pPr>
              <a:defRPr sz="1200"/>
            </a:pPr>
            <a:r>
              <a:rPr lang="es-AR" sz="1200" baseline="0"/>
              <a:t>En U$S por hectárea </a:t>
            </a:r>
            <a:endParaRPr lang="es-AR" sz="1200"/>
          </a:p>
        </c:rich>
      </c:tx>
      <c:layout>
        <c:manualLayout>
          <c:xMode val="edge"/>
          <c:yMode val="edge"/>
          <c:x val="0.29272916357153467"/>
          <c:y val="2.31481720522639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78681416983233E-2"/>
          <c:y val="0.16089134224121759"/>
          <c:w val="0.87869922876772333"/>
          <c:h val="0.61007342239713469"/>
        </c:manualLayout>
      </c:layout>
      <c:barChart>
        <c:barDir val="col"/>
        <c:grouping val="clustered"/>
        <c:ser>
          <c:idx val="0"/>
          <c:order val="0"/>
          <c:tx>
            <c:v>Maíz</c:v>
          </c:tx>
          <c:spPr>
            <a:pattFill prst="narHorz">
              <a:fgClr>
                <a:schemeClr val="accent3">
                  <a:lumMod val="75000"/>
                </a:schemeClr>
              </a:fgClr>
              <a:bgClr>
                <a:schemeClr val="bg1"/>
              </a:bgClr>
            </a:pattFill>
          </c:spPr>
          <c:dLbls>
            <c:numFmt formatCode="#,##0.0_ ;[Red]\-#,##0.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/>
                </a:pPr>
                <a:endParaRPr lang="es-ES"/>
              </a:p>
            </c:txPr>
            <c:showVal val="1"/>
          </c:dLbls>
          <c:cat>
            <c:strRef>
              <c:f>(Márgenes!$D$15,Márgenes!$D$17,Márgenes!$D$21)</c:f>
              <c:strCache>
                <c:ptCount val="3"/>
                <c:pt idx="0">
                  <c:v>Margen Bruto en campo propio</c:v>
                </c:pt>
                <c:pt idx="1">
                  <c:v>Margen Neto en campo propio</c:v>
                </c:pt>
                <c:pt idx="2">
                  <c:v>Margen Bruto en campo arrendado</c:v>
                </c:pt>
              </c:strCache>
            </c:strRef>
          </c:cat>
          <c:val>
            <c:numRef>
              <c:f>(Márgenes!$E$15,Márgenes!$E$17,Márgenes!$E$21)</c:f>
              <c:numCache>
                <c:formatCode>0.00_ ;[Red]\-0.00\ </c:formatCode>
                <c:ptCount val="3"/>
                <c:pt idx="0">
                  <c:v>37.828890476190509</c:v>
                </c:pt>
                <c:pt idx="1">
                  <c:v>-85.191109523809487</c:v>
                </c:pt>
                <c:pt idx="2">
                  <c:v>-202.17110952380949</c:v>
                </c:pt>
              </c:numCache>
            </c:numRef>
          </c:val>
        </c:ser>
        <c:ser>
          <c:idx val="1"/>
          <c:order val="1"/>
          <c:tx>
            <c:v>Soja</c:v>
          </c:tx>
          <c:spPr>
            <a:solidFill>
              <a:srgbClr val="92D050"/>
            </a:solidFill>
          </c:spPr>
          <c:dLbls>
            <c:numFmt formatCode="#,##0.0_ ;[Red]\-#,##0.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/>
                </a:pPr>
                <a:endParaRPr lang="es-ES"/>
              </a:p>
            </c:txPr>
            <c:showVal val="1"/>
          </c:dLbls>
          <c:val>
            <c:numRef>
              <c:f>(Márgenes!$F$15,Márgenes!$F$17,Márgenes!$F$21)</c:f>
              <c:numCache>
                <c:formatCode>0.00_ ;[Red]\-0.00\ </c:formatCode>
                <c:ptCount val="3"/>
                <c:pt idx="0">
                  <c:v>171.85219047619046</c:v>
                </c:pt>
                <c:pt idx="1">
                  <c:v>48.832190476190462</c:v>
                </c:pt>
                <c:pt idx="2">
                  <c:v>-68.147809523809542</c:v>
                </c:pt>
              </c:numCache>
            </c:numRef>
          </c:val>
        </c:ser>
        <c:ser>
          <c:idx val="2"/>
          <c:order val="2"/>
          <c:tx>
            <c:strRef>
              <c:f>Márgenes!$G$7</c:f>
              <c:strCache>
                <c:ptCount val="1"/>
                <c:pt idx="0">
                  <c:v>SORGO</c:v>
                </c:pt>
              </c:strCache>
            </c:strRef>
          </c:tx>
          <c:spPr>
            <a:pattFill prst="pct30">
              <a:fgClr>
                <a:srgbClr val="92D050"/>
              </a:fgClr>
              <a:bgClr>
                <a:schemeClr val="bg1"/>
              </a:bgClr>
            </a:pattFill>
          </c:spPr>
          <c:dLbls>
            <c:numFmt formatCode="#,##0.0_ ;[Red]\-#,##0.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/>
                </a:pPr>
                <a:endParaRPr lang="es-ES"/>
              </a:p>
            </c:txPr>
            <c:showVal val="1"/>
          </c:dLbls>
          <c:val>
            <c:numRef>
              <c:f>(Márgenes!$G$15,Márgenes!$G$17,Márgenes!$G$21)</c:f>
              <c:numCache>
                <c:formatCode>0.00_ ;[Red]\-0.00\ </c:formatCode>
                <c:ptCount val="3"/>
                <c:pt idx="0">
                  <c:v>77.462880952380971</c:v>
                </c:pt>
                <c:pt idx="1">
                  <c:v>-45.557119047619025</c:v>
                </c:pt>
                <c:pt idx="2">
                  <c:v>-285.55711904761904</c:v>
                </c:pt>
              </c:numCache>
            </c:numRef>
          </c:val>
        </c:ser>
        <c:axId val="50344704"/>
        <c:axId val="50346240"/>
      </c:barChart>
      <c:catAx>
        <c:axId val="50344704"/>
        <c:scaling>
          <c:orientation val="minMax"/>
        </c:scaling>
        <c:axPos val="b"/>
        <c:numFmt formatCode="General" sourceLinked="1"/>
        <c:majorTickMark val="none"/>
        <c:tickLblPos val="low"/>
        <c:txPr>
          <a:bodyPr/>
          <a:lstStyle/>
          <a:p>
            <a:pPr>
              <a:defRPr sz="1050"/>
            </a:pPr>
            <a:endParaRPr lang="es-ES"/>
          </a:p>
        </c:txPr>
        <c:crossAx val="50346240"/>
        <c:crosses val="autoZero"/>
        <c:auto val="1"/>
        <c:lblAlgn val="ctr"/>
        <c:lblOffset val="100"/>
      </c:catAx>
      <c:valAx>
        <c:axId val="50346240"/>
        <c:scaling>
          <c:orientation val="minMax"/>
        </c:scaling>
        <c:delete val="1"/>
        <c:axPos val="l"/>
        <c:numFmt formatCode="0.00_ ;[Red]\-0.00\ " sourceLinked="1"/>
        <c:tickLblPos val="none"/>
        <c:crossAx val="50344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56215048252599"/>
          <c:y val="0.9151542408651423"/>
          <c:w val="0.63902142705672882"/>
          <c:h val="7.6490503714101446E-2"/>
        </c:manualLayout>
      </c:layout>
      <c:txPr>
        <a:bodyPr/>
        <a:lstStyle/>
        <a:p>
          <a:pPr>
            <a:defRPr sz="1100"/>
          </a:pPr>
          <a:endParaRPr lang="es-ES"/>
        </a:p>
      </c:txPr>
    </c:legend>
    <c:plotVisOnly val="1"/>
    <c:dispBlanksAs val="gap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47625</xdr:rowOff>
    </xdr:from>
    <xdr:to>
      <xdr:col>0</xdr:col>
      <xdr:colOff>2714625</xdr:colOff>
      <xdr:row>4</xdr:row>
      <xdr:rowOff>133350</xdr:rowOff>
    </xdr:to>
    <xdr:pic>
      <xdr:nvPicPr>
        <xdr:cNvPr id="207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47625"/>
          <a:ext cx="25336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3</xdr:col>
      <xdr:colOff>104775</xdr:colOff>
      <xdr:row>5</xdr:row>
      <xdr:rowOff>0</xdr:rowOff>
    </xdr:to>
    <xdr:pic>
      <xdr:nvPicPr>
        <xdr:cNvPr id="307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0"/>
          <a:ext cx="28098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76200</xdr:rowOff>
    </xdr:from>
    <xdr:to>
      <xdr:col>0</xdr:col>
      <xdr:colOff>2790825</xdr:colOff>
      <xdr:row>5</xdr:row>
      <xdr:rowOff>9525</xdr:rowOff>
    </xdr:to>
    <xdr:pic>
      <xdr:nvPicPr>
        <xdr:cNvPr id="409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76200"/>
          <a:ext cx="26003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0</xdr:rowOff>
    </xdr:from>
    <xdr:to>
      <xdr:col>3</xdr:col>
      <xdr:colOff>1838325</xdr:colOff>
      <xdr:row>6</xdr:row>
      <xdr:rowOff>142875</xdr:rowOff>
    </xdr:to>
    <xdr:pic>
      <xdr:nvPicPr>
        <xdr:cNvPr id="512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90500"/>
          <a:ext cx="36195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85725</xdr:colOff>
      <xdr:row>4</xdr:row>
      <xdr:rowOff>152400</xdr:rowOff>
    </xdr:from>
    <xdr:to>
      <xdr:col>15</xdr:col>
      <xdr:colOff>314325</xdr:colOff>
      <xdr:row>23</xdr:row>
      <xdr:rowOff>171450</xdr:rowOff>
    </xdr:to>
    <xdr:graphicFrame macro="">
      <xdr:nvGraphicFramePr>
        <xdr:cNvPr id="512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79"/>
  <sheetViews>
    <sheetView tabSelected="1" zoomScale="70" zoomScaleNormal="70" workbookViewId="0">
      <selection activeCell="A39" sqref="A39"/>
    </sheetView>
  </sheetViews>
  <sheetFormatPr baseColWidth="10" defaultRowHeight="15"/>
  <cols>
    <col min="1" max="1" width="41.5703125" bestFit="1" customWidth="1"/>
    <col min="2" max="2" width="11.5703125" bestFit="1" customWidth="1"/>
    <col min="4" max="4" width="11.42578125" style="16"/>
    <col min="5" max="5" width="39" bestFit="1" customWidth="1"/>
    <col min="6" max="6" width="9.42578125" bestFit="1" customWidth="1"/>
    <col min="8" max="8" width="11.42578125" style="16"/>
    <col min="9" max="9" width="39" bestFit="1" customWidth="1"/>
    <col min="10" max="10" width="9.28515625" bestFit="1" customWidth="1"/>
    <col min="17" max="43" width="11.42578125" style="16"/>
  </cols>
  <sheetData>
    <row r="1" spans="1:16">
      <c r="A1" s="16"/>
      <c r="B1" s="16"/>
      <c r="C1" s="16"/>
      <c r="E1" s="16"/>
      <c r="F1" s="16"/>
      <c r="G1" s="16"/>
      <c r="I1" s="16"/>
      <c r="J1" s="16"/>
      <c r="K1" s="16"/>
      <c r="L1" s="16"/>
      <c r="M1" s="16"/>
      <c r="N1" s="16"/>
      <c r="O1" s="16"/>
      <c r="P1" s="16"/>
    </row>
    <row r="2" spans="1:16" ht="15" customHeight="1">
      <c r="A2" s="16"/>
      <c r="B2" s="122" t="s">
        <v>98</v>
      </c>
      <c r="C2" s="122"/>
      <c r="D2" s="122"/>
      <c r="E2" s="16"/>
      <c r="F2" s="16"/>
      <c r="G2" s="16"/>
      <c r="I2" s="16"/>
      <c r="J2" s="16"/>
      <c r="K2" s="16"/>
      <c r="L2" s="16"/>
      <c r="M2" s="16"/>
      <c r="N2" s="16"/>
      <c r="O2" s="16"/>
      <c r="P2" s="16"/>
    </row>
    <row r="3" spans="1:16" ht="23.25">
      <c r="A3" s="16"/>
      <c r="B3" s="122"/>
      <c r="C3" s="122"/>
      <c r="D3" s="122"/>
      <c r="E3" s="97" t="s">
        <v>106</v>
      </c>
      <c r="F3" s="16"/>
      <c r="G3" s="16"/>
      <c r="I3" s="16"/>
      <c r="J3" s="16"/>
      <c r="K3" s="16"/>
      <c r="L3" s="16"/>
      <c r="M3" s="16"/>
      <c r="N3" s="16"/>
      <c r="O3" s="16"/>
      <c r="P3" s="16"/>
    </row>
    <row r="4" spans="1:16" ht="23.25">
      <c r="A4" s="16"/>
      <c r="B4" s="122"/>
      <c r="C4" s="122"/>
      <c r="D4" s="122"/>
      <c r="E4" s="97"/>
      <c r="F4" s="16"/>
      <c r="G4" s="16"/>
      <c r="I4" s="16"/>
      <c r="J4" s="16"/>
      <c r="K4" s="16"/>
      <c r="L4" s="16"/>
      <c r="M4" s="16"/>
      <c r="N4" s="16"/>
      <c r="O4" s="16"/>
      <c r="P4" s="16"/>
    </row>
    <row r="5" spans="1:16" ht="16.5" thickBot="1">
      <c r="B5" s="17"/>
      <c r="E5" s="16"/>
      <c r="F5" s="16"/>
      <c r="G5" s="16"/>
      <c r="I5" s="16"/>
      <c r="J5" s="16"/>
      <c r="K5" s="16"/>
      <c r="L5" s="16"/>
      <c r="M5" s="16"/>
      <c r="N5" s="16"/>
      <c r="O5" s="16"/>
      <c r="P5" s="16"/>
    </row>
    <row r="6" spans="1:16" ht="19.5" thickBot="1">
      <c r="A6" s="17"/>
      <c r="B6" s="16"/>
      <c r="C6" s="67" t="s">
        <v>69</v>
      </c>
      <c r="D6" s="68"/>
      <c r="E6" s="17"/>
      <c r="F6" s="16"/>
      <c r="G6" s="67" t="s">
        <v>70</v>
      </c>
      <c r="I6" s="16"/>
      <c r="J6" s="16"/>
      <c r="K6" s="78" t="s">
        <v>86</v>
      </c>
      <c r="L6" s="16"/>
      <c r="M6" s="16"/>
      <c r="N6" s="16"/>
      <c r="O6" s="16"/>
      <c r="P6" s="16"/>
    </row>
    <row r="7" spans="1:16" ht="15.75">
      <c r="A7" s="41"/>
      <c r="B7" s="76" t="s">
        <v>34</v>
      </c>
      <c r="C7" s="19" t="s">
        <v>92</v>
      </c>
      <c r="E7" s="22"/>
      <c r="F7" s="76" t="s">
        <v>34</v>
      </c>
      <c r="G7" s="79" t="s">
        <v>93</v>
      </c>
      <c r="I7" s="22"/>
      <c r="J7" s="76" t="s">
        <v>34</v>
      </c>
      <c r="K7" s="80" t="s">
        <v>93</v>
      </c>
      <c r="L7" s="16"/>
      <c r="M7" s="16"/>
      <c r="N7" s="16"/>
      <c r="O7" s="16"/>
      <c r="P7" s="16"/>
    </row>
    <row r="8" spans="1:16">
      <c r="A8" s="118" t="s">
        <v>35</v>
      </c>
      <c r="B8" s="46" t="s">
        <v>39</v>
      </c>
      <c r="C8" s="5">
        <v>1.55</v>
      </c>
      <c r="E8" s="24" t="s">
        <v>35</v>
      </c>
      <c r="F8" s="46" t="s">
        <v>39</v>
      </c>
      <c r="G8" s="5">
        <v>2.2999999999999998</v>
      </c>
      <c r="I8" s="24" t="s">
        <v>87</v>
      </c>
      <c r="J8" s="46" t="s">
        <v>39</v>
      </c>
      <c r="K8" s="6">
        <v>1.8500000000000005</v>
      </c>
      <c r="L8" s="16"/>
      <c r="M8" s="16"/>
      <c r="N8" s="16"/>
      <c r="O8" s="16"/>
      <c r="P8" s="16"/>
    </row>
    <row r="9" spans="1:16">
      <c r="A9" s="118" t="s">
        <v>9</v>
      </c>
      <c r="B9" s="46" t="s">
        <v>40</v>
      </c>
      <c r="C9" s="6">
        <v>30</v>
      </c>
      <c r="E9" s="24" t="s">
        <v>9</v>
      </c>
      <c r="F9" s="46" t="s">
        <v>40</v>
      </c>
      <c r="G9" s="6">
        <v>68</v>
      </c>
      <c r="I9" s="24" t="s">
        <v>9</v>
      </c>
      <c r="J9" s="46" t="s">
        <v>40</v>
      </c>
      <c r="K9" s="6">
        <v>8</v>
      </c>
      <c r="L9" s="16"/>
      <c r="M9" s="16"/>
      <c r="N9" s="16"/>
      <c r="O9" s="16"/>
      <c r="P9" s="16"/>
    </row>
    <row r="10" spans="1:16">
      <c r="A10" s="118" t="s">
        <v>10</v>
      </c>
      <c r="B10" s="46" t="s">
        <v>40</v>
      </c>
      <c r="C10" s="6">
        <v>100</v>
      </c>
      <c r="E10" s="24" t="s">
        <v>12</v>
      </c>
      <c r="F10" s="46" t="s">
        <v>40</v>
      </c>
      <c r="G10" s="6">
        <v>7</v>
      </c>
      <c r="I10" s="24" t="s">
        <v>88</v>
      </c>
      <c r="J10" s="46" t="s">
        <v>40</v>
      </c>
      <c r="K10" s="6">
        <v>3</v>
      </c>
      <c r="L10" s="16"/>
      <c r="M10" s="16"/>
      <c r="N10" s="16"/>
      <c r="O10" s="16"/>
      <c r="P10" s="16"/>
    </row>
    <row r="11" spans="1:16">
      <c r="A11" s="118" t="s">
        <v>11</v>
      </c>
      <c r="B11" s="46" t="s">
        <v>40</v>
      </c>
      <c r="C11" s="6">
        <v>80</v>
      </c>
      <c r="E11" s="24" t="s">
        <v>71</v>
      </c>
      <c r="F11" s="46" t="s">
        <v>40</v>
      </c>
      <c r="G11" s="6">
        <v>0</v>
      </c>
      <c r="I11" s="24" t="s">
        <v>49</v>
      </c>
      <c r="J11" s="46" t="s">
        <v>40</v>
      </c>
      <c r="K11" s="6">
        <v>0.69999999999999984</v>
      </c>
      <c r="L11" s="16"/>
      <c r="M11" s="16"/>
      <c r="N11" s="16"/>
      <c r="O11" s="16"/>
      <c r="P11" s="16"/>
    </row>
    <row r="12" spans="1:16">
      <c r="A12" s="118" t="s">
        <v>58</v>
      </c>
      <c r="B12" s="46" t="s">
        <v>41</v>
      </c>
      <c r="C12" s="6">
        <v>125</v>
      </c>
      <c r="E12" s="24" t="s">
        <v>72</v>
      </c>
      <c r="F12" s="46" t="s">
        <v>40</v>
      </c>
      <c r="G12" s="6">
        <v>0.01</v>
      </c>
      <c r="I12" s="24" t="s">
        <v>12</v>
      </c>
      <c r="J12" s="46" t="s">
        <v>40</v>
      </c>
      <c r="K12" s="6">
        <v>2.5</v>
      </c>
      <c r="L12" s="16"/>
      <c r="M12" s="16"/>
      <c r="N12" s="16"/>
      <c r="O12" s="16"/>
      <c r="P12" s="16"/>
    </row>
    <row r="13" spans="1:16">
      <c r="A13" s="118" t="s">
        <v>12</v>
      </c>
      <c r="B13" s="46" t="s">
        <v>41</v>
      </c>
      <c r="C13" s="6">
        <v>3</v>
      </c>
      <c r="E13" s="24" t="s">
        <v>49</v>
      </c>
      <c r="F13" s="46" t="s">
        <v>41</v>
      </c>
      <c r="G13" s="6">
        <v>0.5</v>
      </c>
      <c r="I13" s="24" t="s">
        <v>88</v>
      </c>
      <c r="J13" s="46" t="s">
        <v>41</v>
      </c>
      <c r="K13" s="6">
        <v>3</v>
      </c>
      <c r="L13" s="16"/>
      <c r="M13" s="16"/>
      <c r="N13" s="16"/>
      <c r="O13" s="16"/>
      <c r="P13" s="16"/>
    </row>
    <row r="14" spans="1:16">
      <c r="A14" s="118" t="s">
        <v>47</v>
      </c>
      <c r="B14" s="46" t="s">
        <v>48</v>
      </c>
      <c r="C14" s="6">
        <v>1</v>
      </c>
      <c r="E14" s="24" t="s">
        <v>73</v>
      </c>
      <c r="F14" s="46" t="s">
        <v>83</v>
      </c>
      <c r="G14" s="6">
        <v>1.6</v>
      </c>
      <c r="I14" s="24" t="s">
        <v>89</v>
      </c>
      <c r="J14" s="46" t="s">
        <v>41</v>
      </c>
      <c r="K14" s="6">
        <v>2.3000000000000003E-2</v>
      </c>
      <c r="L14" s="16"/>
      <c r="M14" s="16"/>
      <c r="N14" s="16"/>
      <c r="O14" s="16"/>
      <c r="P14" s="16"/>
    </row>
    <row r="15" spans="1:16">
      <c r="A15" s="118" t="s">
        <v>49</v>
      </c>
      <c r="B15" s="46" t="s">
        <v>41</v>
      </c>
      <c r="C15" s="6">
        <v>0.5</v>
      </c>
      <c r="E15" s="24" t="s">
        <v>74</v>
      </c>
      <c r="F15" s="46" t="s">
        <v>41</v>
      </c>
      <c r="G15" s="6">
        <v>50</v>
      </c>
      <c r="I15" s="24" t="s">
        <v>13</v>
      </c>
      <c r="J15" s="46" t="s">
        <v>41</v>
      </c>
      <c r="K15" s="6">
        <v>3.5000000000000017E-2</v>
      </c>
      <c r="L15" s="16"/>
      <c r="M15" s="16"/>
      <c r="N15" s="16"/>
      <c r="O15" s="16"/>
      <c r="P15" s="16"/>
    </row>
    <row r="16" spans="1:16">
      <c r="A16" s="118" t="s">
        <v>50</v>
      </c>
      <c r="B16" s="46" t="s">
        <v>41</v>
      </c>
      <c r="C16" s="6">
        <v>1</v>
      </c>
      <c r="E16" s="24" t="s">
        <v>75</v>
      </c>
      <c r="F16" s="46" t="s">
        <v>40</v>
      </c>
      <c r="G16" s="6">
        <v>0</v>
      </c>
      <c r="I16" s="24" t="s">
        <v>90</v>
      </c>
      <c r="J16" s="46" t="s">
        <v>40</v>
      </c>
      <c r="K16" s="6">
        <v>30</v>
      </c>
      <c r="L16" s="16"/>
      <c r="M16" s="16"/>
      <c r="N16" s="16"/>
      <c r="O16" s="16"/>
      <c r="P16" s="16"/>
    </row>
    <row r="17" spans="1:43">
      <c r="A17" s="118" t="s">
        <v>13</v>
      </c>
      <c r="B17" s="46" t="s">
        <v>41</v>
      </c>
      <c r="C17" s="6">
        <v>0.125</v>
      </c>
      <c r="E17" s="24" t="s">
        <v>76</v>
      </c>
      <c r="F17" s="46" t="s">
        <v>40</v>
      </c>
      <c r="G17" s="6">
        <v>1.1000000000000001</v>
      </c>
      <c r="I17" s="24" t="s">
        <v>10</v>
      </c>
      <c r="J17" s="46" t="s">
        <v>40</v>
      </c>
      <c r="K17" s="6">
        <v>0</v>
      </c>
      <c r="L17" s="16"/>
      <c r="M17" s="16"/>
      <c r="N17" s="16"/>
      <c r="O17" s="16"/>
      <c r="P17" s="16"/>
    </row>
    <row r="18" spans="1:43">
      <c r="A18" s="118" t="s">
        <v>14</v>
      </c>
      <c r="B18" s="46" t="s">
        <v>92</v>
      </c>
      <c r="C18" s="6">
        <v>1</v>
      </c>
      <c r="E18" s="24" t="s">
        <v>77</v>
      </c>
      <c r="F18" s="46" t="s">
        <v>41</v>
      </c>
      <c r="G18" s="6">
        <v>2.5000000000000001E-2</v>
      </c>
      <c r="I18" s="24" t="s">
        <v>14</v>
      </c>
      <c r="J18" s="46" t="s">
        <v>0</v>
      </c>
      <c r="K18" s="6">
        <v>1</v>
      </c>
      <c r="L18" s="16"/>
      <c r="M18" s="16"/>
      <c r="N18" s="16"/>
      <c r="O18" s="16"/>
      <c r="P18" s="16"/>
    </row>
    <row r="19" spans="1:43" s="1" customFormat="1" ht="15.75">
      <c r="A19" s="41" t="s">
        <v>42</v>
      </c>
      <c r="B19" s="77"/>
      <c r="C19" s="7"/>
      <c r="D19" s="70"/>
      <c r="E19" s="24" t="s">
        <v>78</v>
      </c>
      <c r="F19" s="46" t="s">
        <v>41</v>
      </c>
      <c r="G19" s="6">
        <v>0.12</v>
      </c>
      <c r="H19" s="70"/>
      <c r="I19" s="22" t="s">
        <v>42</v>
      </c>
      <c r="J19" s="76"/>
      <c r="K19" s="51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</row>
    <row r="20" spans="1:43" s="1" customFormat="1">
      <c r="A20" s="118" t="s">
        <v>114</v>
      </c>
      <c r="B20" s="46" t="s">
        <v>51</v>
      </c>
      <c r="C20" s="8">
        <v>263.95</v>
      </c>
      <c r="D20" s="70"/>
      <c r="E20" s="24" t="s">
        <v>79</v>
      </c>
      <c r="F20" s="46" t="s">
        <v>41</v>
      </c>
      <c r="G20" s="6">
        <v>0.75</v>
      </c>
      <c r="H20" s="70"/>
      <c r="I20" s="119" t="s">
        <v>114</v>
      </c>
      <c r="J20" s="46" t="s">
        <v>51</v>
      </c>
      <c r="K20" s="8">
        <v>263.95</v>
      </c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</row>
    <row r="21" spans="1:43">
      <c r="A21" s="118"/>
      <c r="B21" s="46" t="s">
        <v>52</v>
      </c>
      <c r="C21" s="8">
        <v>67.95</v>
      </c>
      <c r="E21" s="24" t="s">
        <v>80</v>
      </c>
      <c r="F21" s="46" t="s">
        <v>41</v>
      </c>
      <c r="G21" s="6">
        <v>0.5</v>
      </c>
      <c r="I21" s="118"/>
      <c r="J21" s="46" t="s">
        <v>52</v>
      </c>
      <c r="K21" s="8">
        <v>67.95</v>
      </c>
      <c r="L21" s="16"/>
      <c r="M21" s="16"/>
      <c r="N21" s="16"/>
      <c r="O21" s="16"/>
      <c r="P21" s="16"/>
    </row>
    <row r="22" spans="1:43">
      <c r="A22" s="118" t="s">
        <v>18</v>
      </c>
      <c r="B22" s="46" t="s">
        <v>44</v>
      </c>
      <c r="C22" s="9">
        <v>1.4E-2</v>
      </c>
      <c r="E22" s="24" t="s">
        <v>14</v>
      </c>
      <c r="F22" s="46" t="s">
        <v>0</v>
      </c>
      <c r="G22" s="6">
        <v>1</v>
      </c>
      <c r="I22" s="24" t="s">
        <v>18</v>
      </c>
      <c r="J22" s="46" t="s">
        <v>44</v>
      </c>
      <c r="K22" s="14">
        <v>1.4000000000000005E-2</v>
      </c>
      <c r="L22" s="16"/>
      <c r="M22" s="16"/>
      <c r="N22" s="16"/>
      <c r="O22" s="16"/>
      <c r="P22" s="16"/>
    </row>
    <row r="23" spans="1:43" ht="15.75">
      <c r="A23" s="118" t="s">
        <v>19</v>
      </c>
      <c r="B23" s="46" t="s">
        <v>44</v>
      </c>
      <c r="C23" s="9">
        <v>1.6199999999999999E-2</v>
      </c>
      <c r="E23" s="22" t="s">
        <v>42</v>
      </c>
      <c r="F23" s="77"/>
      <c r="G23" s="7"/>
      <c r="I23" s="24" t="s">
        <v>19</v>
      </c>
      <c r="J23" s="46" t="s">
        <v>44</v>
      </c>
      <c r="K23" s="14">
        <v>1.9800000000000002E-2</v>
      </c>
      <c r="L23" s="16"/>
      <c r="M23" s="16"/>
      <c r="N23" s="16"/>
      <c r="O23" s="16"/>
      <c r="P23" s="16"/>
    </row>
    <row r="24" spans="1:43">
      <c r="A24" s="118" t="s">
        <v>20</v>
      </c>
      <c r="B24" s="46" t="s">
        <v>44</v>
      </c>
      <c r="C24" s="9">
        <v>0.02</v>
      </c>
      <c r="E24" s="119" t="s">
        <v>114</v>
      </c>
      <c r="F24" s="46" t="s">
        <v>51</v>
      </c>
      <c r="G24" s="8">
        <v>263.95</v>
      </c>
      <c r="I24" s="24" t="s">
        <v>20</v>
      </c>
      <c r="J24" s="46" t="s">
        <v>44</v>
      </c>
      <c r="K24" s="14">
        <v>0.02</v>
      </c>
      <c r="L24" s="16"/>
      <c r="M24" s="16"/>
      <c r="N24" s="16"/>
      <c r="O24" s="16"/>
      <c r="P24" s="16"/>
    </row>
    <row r="25" spans="1:43" ht="15.75">
      <c r="A25" s="41" t="s">
        <v>53</v>
      </c>
      <c r="B25" s="77"/>
      <c r="C25" s="7"/>
      <c r="E25" s="118"/>
      <c r="F25" s="46" t="s">
        <v>52</v>
      </c>
      <c r="G25" s="8">
        <v>67.95</v>
      </c>
      <c r="I25" s="22" t="s">
        <v>53</v>
      </c>
      <c r="J25" s="76"/>
      <c r="K25" s="51"/>
      <c r="L25" s="16"/>
      <c r="M25" s="16"/>
      <c r="N25" s="16"/>
      <c r="O25" s="16"/>
      <c r="P25" s="16"/>
    </row>
    <row r="26" spans="1:43">
      <c r="A26" s="119" t="s">
        <v>45</v>
      </c>
      <c r="B26" s="75" t="s">
        <v>0</v>
      </c>
      <c r="C26" s="10">
        <v>19.8</v>
      </c>
      <c r="E26" s="24" t="s">
        <v>18</v>
      </c>
      <c r="F26" s="46" t="s">
        <v>44</v>
      </c>
      <c r="G26" s="63">
        <v>1.4E-2</v>
      </c>
      <c r="I26" s="26" t="s">
        <v>45</v>
      </c>
      <c r="J26" s="75" t="s">
        <v>0</v>
      </c>
      <c r="K26" s="10">
        <v>19.8</v>
      </c>
      <c r="L26" s="16"/>
      <c r="M26" s="16"/>
      <c r="N26" s="16"/>
      <c r="O26" s="16"/>
      <c r="P26" s="16"/>
    </row>
    <row r="27" spans="1:43">
      <c r="A27" s="118" t="s">
        <v>24</v>
      </c>
      <c r="B27" s="46" t="s">
        <v>0</v>
      </c>
      <c r="C27" s="11">
        <v>28</v>
      </c>
      <c r="E27" s="24" t="s">
        <v>19</v>
      </c>
      <c r="F27" s="46" t="s">
        <v>44</v>
      </c>
      <c r="G27" s="63">
        <v>1.6199999999999999E-2</v>
      </c>
      <c r="I27" s="24" t="s">
        <v>24</v>
      </c>
      <c r="J27" s="46" t="s">
        <v>0</v>
      </c>
      <c r="K27" s="11">
        <v>28</v>
      </c>
      <c r="L27" s="16"/>
      <c r="M27" s="16"/>
      <c r="N27" s="16"/>
      <c r="O27" s="16"/>
      <c r="P27" s="16"/>
    </row>
    <row r="28" spans="1:43">
      <c r="A28" s="118" t="s">
        <v>111</v>
      </c>
      <c r="B28" s="46" t="s">
        <v>0</v>
      </c>
      <c r="C28" s="12">
        <v>0.02</v>
      </c>
      <c r="E28" s="24" t="s">
        <v>81</v>
      </c>
      <c r="F28" s="46" t="s">
        <v>44</v>
      </c>
      <c r="G28" s="9">
        <v>2.6800000000000001E-2</v>
      </c>
      <c r="I28" s="24" t="s">
        <v>25</v>
      </c>
      <c r="J28" s="46" t="s">
        <v>0</v>
      </c>
      <c r="K28" s="12">
        <v>0.02</v>
      </c>
      <c r="L28" s="16"/>
      <c r="M28" s="16"/>
      <c r="N28" s="16"/>
      <c r="O28" s="16"/>
      <c r="P28" s="16"/>
    </row>
    <row r="29" spans="1:43">
      <c r="A29" s="118" t="s">
        <v>26</v>
      </c>
      <c r="B29" s="46" t="s">
        <v>0</v>
      </c>
      <c r="C29" s="12">
        <v>10.8</v>
      </c>
      <c r="E29" s="24" t="s">
        <v>82</v>
      </c>
      <c r="F29" s="46" t="s">
        <v>44</v>
      </c>
      <c r="G29" s="9">
        <v>9.4000000000000004E-3</v>
      </c>
      <c r="I29" s="24" t="s">
        <v>26</v>
      </c>
      <c r="J29" s="46" t="s">
        <v>0</v>
      </c>
      <c r="K29" s="12">
        <v>10.8</v>
      </c>
      <c r="L29" s="16"/>
      <c r="M29" s="16"/>
      <c r="N29" s="16"/>
      <c r="O29" s="16"/>
      <c r="P29" s="16"/>
    </row>
    <row r="30" spans="1:43">
      <c r="A30" s="118" t="s">
        <v>27</v>
      </c>
      <c r="B30" s="46" t="s">
        <v>0</v>
      </c>
      <c r="C30" s="12">
        <v>40.799999999999997</v>
      </c>
      <c r="E30" s="24" t="s">
        <v>20</v>
      </c>
      <c r="F30" s="46" t="s">
        <v>44</v>
      </c>
      <c r="G30" s="9">
        <v>0.02</v>
      </c>
      <c r="I30" s="24" t="s">
        <v>27</v>
      </c>
      <c r="J30" s="46" t="s">
        <v>0</v>
      </c>
      <c r="K30" s="12">
        <v>40.799999999999997</v>
      </c>
      <c r="L30" s="16"/>
      <c r="M30" s="16"/>
      <c r="N30" s="16"/>
      <c r="O30" s="16"/>
      <c r="P30" s="16"/>
    </row>
    <row r="31" spans="1:43" ht="15.75">
      <c r="A31" s="118" t="s">
        <v>54</v>
      </c>
      <c r="B31" s="46" t="s">
        <v>0</v>
      </c>
      <c r="C31" s="12">
        <v>9.6</v>
      </c>
      <c r="E31" s="22" t="s">
        <v>53</v>
      </c>
      <c r="F31" s="77"/>
      <c r="G31" s="7"/>
      <c r="I31" s="24" t="s">
        <v>54</v>
      </c>
      <c r="J31" s="46" t="s">
        <v>0</v>
      </c>
      <c r="K31" s="12">
        <v>9.6</v>
      </c>
      <c r="L31" s="16"/>
      <c r="M31" s="16"/>
      <c r="N31" s="16"/>
      <c r="O31" s="16"/>
      <c r="P31" s="16"/>
    </row>
    <row r="32" spans="1:43">
      <c r="A32" s="118" t="s">
        <v>28</v>
      </c>
      <c r="B32" s="46" t="s">
        <v>0</v>
      </c>
      <c r="C32" s="12">
        <v>6.2</v>
      </c>
      <c r="E32" s="26" t="s">
        <v>45</v>
      </c>
      <c r="F32" s="75" t="s">
        <v>0</v>
      </c>
      <c r="G32" s="10">
        <v>19.8</v>
      </c>
      <c r="I32" s="24" t="s">
        <v>28</v>
      </c>
      <c r="J32" s="46" t="s">
        <v>0</v>
      </c>
      <c r="K32" s="12">
        <v>6.2</v>
      </c>
      <c r="L32" s="16"/>
      <c r="M32" s="16"/>
      <c r="N32" s="16"/>
      <c r="O32" s="16"/>
      <c r="P32" s="16"/>
    </row>
    <row r="33" spans="1:16">
      <c r="A33" s="118" t="s">
        <v>29</v>
      </c>
      <c r="B33" s="46" t="s">
        <v>0</v>
      </c>
      <c r="C33" s="6">
        <v>6.2</v>
      </c>
      <c r="E33" s="24" t="s">
        <v>24</v>
      </c>
      <c r="F33" s="46" t="s">
        <v>0</v>
      </c>
      <c r="G33" s="11">
        <v>28</v>
      </c>
      <c r="I33" s="24" t="s">
        <v>29</v>
      </c>
      <c r="J33" s="46" t="s">
        <v>0</v>
      </c>
      <c r="K33" s="12">
        <v>6.2</v>
      </c>
      <c r="L33" s="16"/>
      <c r="M33" s="16"/>
      <c r="N33" s="16"/>
      <c r="O33" s="16"/>
      <c r="P33" s="16"/>
    </row>
    <row r="34" spans="1:16">
      <c r="A34" s="120" t="s">
        <v>30</v>
      </c>
      <c r="B34" s="52" t="s">
        <v>0</v>
      </c>
      <c r="C34" s="13">
        <v>1.6</v>
      </c>
      <c r="E34" s="24" t="s">
        <v>25</v>
      </c>
      <c r="F34" s="46" t="s">
        <v>0</v>
      </c>
      <c r="G34" s="12">
        <v>0.02</v>
      </c>
      <c r="I34" s="25" t="s">
        <v>30</v>
      </c>
      <c r="J34" s="52" t="s">
        <v>0</v>
      </c>
      <c r="K34" s="121">
        <v>1.6</v>
      </c>
      <c r="L34" s="16"/>
      <c r="M34" s="16"/>
      <c r="N34" s="16"/>
      <c r="O34" s="16"/>
      <c r="P34" s="16"/>
    </row>
    <row r="35" spans="1:16">
      <c r="A35" s="27"/>
      <c r="B35" s="68"/>
      <c r="C35" s="69"/>
      <c r="E35" s="24" t="s">
        <v>26</v>
      </c>
      <c r="F35" s="46" t="s">
        <v>0</v>
      </c>
      <c r="G35" s="12">
        <v>10.8</v>
      </c>
      <c r="I35" s="16"/>
      <c r="J35" s="16"/>
      <c r="K35" s="16"/>
      <c r="L35" s="16"/>
      <c r="M35" s="16"/>
      <c r="N35" s="16"/>
      <c r="O35" s="16"/>
      <c r="P35" s="16"/>
    </row>
    <row r="36" spans="1:16">
      <c r="A36" s="16"/>
      <c r="B36" s="16"/>
      <c r="C36" s="16"/>
      <c r="E36" s="24" t="s">
        <v>27</v>
      </c>
      <c r="F36" s="46" t="s">
        <v>0</v>
      </c>
      <c r="G36" s="12">
        <v>40.799999999999997</v>
      </c>
      <c r="I36" s="16"/>
      <c r="J36" s="16"/>
      <c r="K36" s="16"/>
      <c r="L36" s="16"/>
      <c r="M36" s="16"/>
      <c r="N36" s="16"/>
      <c r="O36" s="16"/>
      <c r="P36" s="16"/>
    </row>
    <row r="37" spans="1:16">
      <c r="A37" s="16"/>
      <c r="B37" s="16"/>
      <c r="C37" s="16"/>
      <c r="E37" s="24" t="s">
        <v>54</v>
      </c>
      <c r="F37" s="46" t="s">
        <v>0</v>
      </c>
      <c r="G37" s="12">
        <v>9.6</v>
      </c>
      <c r="I37" s="16"/>
      <c r="J37" s="16"/>
      <c r="K37" s="16"/>
      <c r="L37" s="16"/>
      <c r="M37" s="16"/>
      <c r="N37" s="16"/>
      <c r="O37" s="16"/>
      <c r="P37" s="16"/>
    </row>
    <row r="38" spans="1:16">
      <c r="A38" s="16"/>
      <c r="B38" s="16"/>
      <c r="C38" s="16"/>
      <c r="E38" s="24" t="s">
        <v>28</v>
      </c>
      <c r="F38" s="46" t="s">
        <v>0</v>
      </c>
      <c r="G38" s="12">
        <v>6.2</v>
      </c>
      <c r="I38" s="16"/>
      <c r="J38" s="16"/>
      <c r="K38" s="16"/>
      <c r="L38" s="16"/>
      <c r="M38" s="16"/>
      <c r="N38" s="16"/>
      <c r="O38" s="16"/>
      <c r="P38" s="16"/>
    </row>
    <row r="39" spans="1:16">
      <c r="A39" s="16"/>
      <c r="B39" s="28"/>
      <c r="C39" s="16"/>
      <c r="E39" s="24" t="s">
        <v>29</v>
      </c>
      <c r="F39" s="46" t="s">
        <v>0</v>
      </c>
      <c r="G39" s="6">
        <v>6.2</v>
      </c>
      <c r="I39" s="16"/>
      <c r="J39" s="16"/>
      <c r="K39" s="16"/>
      <c r="L39" s="16"/>
      <c r="M39" s="16"/>
      <c r="N39" s="16"/>
      <c r="O39" s="16"/>
      <c r="P39" s="16"/>
    </row>
    <row r="40" spans="1:16">
      <c r="A40" s="27"/>
      <c r="B40" s="28"/>
      <c r="C40" s="16"/>
      <c r="E40" s="25" t="s">
        <v>30</v>
      </c>
      <c r="F40" s="52" t="s">
        <v>0</v>
      </c>
      <c r="G40" s="13">
        <v>1.6</v>
      </c>
      <c r="I40" s="16"/>
      <c r="J40" s="16"/>
      <c r="K40" s="16"/>
      <c r="L40" s="16"/>
      <c r="M40" s="16"/>
      <c r="N40" s="16"/>
      <c r="O40" s="16"/>
      <c r="P40" s="16"/>
    </row>
    <row r="41" spans="1:16">
      <c r="A41" s="27"/>
      <c r="B41" s="28"/>
      <c r="C41" s="16"/>
      <c r="E41" s="16"/>
      <c r="F41" s="16"/>
      <c r="G41" s="16"/>
      <c r="I41" s="16"/>
      <c r="J41" s="16"/>
      <c r="K41" s="16"/>
      <c r="L41" s="16"/>
      <c r="M41" s="16"/>
      <c r="N41" s="16"/>
      <c r="O41" s="16"/>
      <c r="P41" s="16"/>
    </row>
    <row r="42" spans="1:16">
      <c r="A42" s="27"/>
      <c r="B42" s="28"/>
      <c r="C42" s="16"/>
      <c r="E42" s="16"/>
      <c r="F42" s="16"/>
      <c r="G42" s="16"/>
      <c r="I42" s="16"/>
      <c r="J42" s="16"/>
      <c r="K42" s="16"/>
      <c r="L42" s="16"/>
      <c r="M42" s="16"/>
      <c r="N42" s="16"/>
      <c r="O42" s="16"/>
      <c r="P42" s="16"/>
    </row>
    <row r="43" spans="1:16">
      <c r="A43" s="27"/>
      <c r="B43" s="28"/>
      <c r="C43" s="16"/>
      <c r="E43" s="16"/>
      <c r="F43" s="16"/>
      <c r="G43" s="16"/>
      <c r="I43" s="16"/>
      <c r="J43" s="16"/>
      <c r="K43" s="16"/>
      <c r="L43" s="16"/>
      <c r="M43" s="16"/>
      <c r="N43" s="16"/>
      <c r="O43" s="16"/>
      <c r="P43" s="16"/>
    </row>
    <row r="44" spans="1:16">
      <c r="A44" s="27"/>
      <c r="B44" s="28"/>
      <c r="C44" s="16"/>
      <c r="E44" s="16"/>
      <c r="F44" s="16"/>
      <c r="G44" s="16"/>
      <c r="I44" s="16"/>
      <c r="J44" s="16"/>
      <c r="K44" s="16"/>
      <c r="L44" s="16"/>
      <c r="M44" s="16"/>
      <c r="N44" s="16"/>
      <c r="O44" s="16"/>
      <c r="P44" s="16"/>
    </row>
    <row r="45" spans="1:16">
      <c r="A45" s="27"/>
      <c r="B45" s="28"/>
      <c r="C45" s="16"/>
      <c r="E45" s="16"/>
      <c r="F45" s="16"/>
      <c r="G45" s="16"/>
      <c r="I45" s="16"/>
      <c r="J45" s="16"/>
      <c r="K45" s="16"/>
      <c r="L45" s="16"/>
      <c r="M45" s="16"/>
      <c r="N45" s="16"/>
      <c r="O45" s="16"/>
      <c r="P45" s="16"/>
    </row>
    <row r="46" spans="1:16">
      <c r="A46" s="27"/>
      <c r="B46" s="28"/>
      <c r="C46" s="16"/>
      <c r="E46" s="16"/>
      <c r="F46" s="16"/>
      <c r="G46" s="16"/>
      <c r="I46" s="16"/>
      <c r="J46" s="16"/>
      <c r="K46" s="16"/>
      <c r="L46" s="16"/>
      <c r="M46" s="16"/>
      <c r="N46" s="16"/>
      <c r="O46" s="16"/>
      <c r="P46" s="16"/>
    </row>
    <row r="47" spans="1:16">
      <c r="A47" s="27"/>
      <c r="B47" s="28"/>
      <c r="C47" s="16"/>
      <c r="E47" s="16"/>
      <c r="F47" s="16"/>
      <c r="G47" s="16"/>
      <c r="I47" s="16"/>
      <c r="J47" s="16"/>
      <c r="K47" s="16"/>
      <c r="L47" s="16"/>
      <c r="M47" s="16"/>
      <c r="N47" s="16"/>
      <c r="O47" s="16"/>
      <c r="P47" s="16"/>
    </row>
    <row r="48" spans="1:16">
      <c r="A48" s="27"/>
      <c r="B48" s="28"/>
      <c r="C48" s="16"/>
      <c r="E48" s="16"/>
      <c r="F48" s="16"/>
      <c r="G48" s="16"/>
      <c r="I48" s="16"/>
      <c r="J48" s="16"/>
      <c r="K48" s="16"/>
      <c r="L48" s="16"/>
      <c r="M48" s="16"/>
      <c r="N48" s="16"/>
      <c r="O48" s="16"/>
      <c r="P48" s="16"/>
    </row>
    <row r="49" spans="1:16">
      <c r="A49" s="27"/>
      <c r="B49" s="28"/>
      <c r="C49" s="16"/>
      <c r="E49" s="16"/>
      <c r="F49" s="16"/>
      <c r="G49" s="16"/>
      <c r="I49" s="16"/>
      <c r="J49" s="16"/>
      <c r="K49" s="16"/>
      <c r="L49" s="16"/>
      <c r="M49" s="16"/>
      <c r="N49" s="16"/>
      <c r="O49" s="16"/>
      <c r="P49" s="16"/>
    </row>
    <row r="50" spans="1:16">
      <c r="A50" s="27"/>
      <c r="B50" s="28"/>
      <c r="C50" s="16"/>
      <c r="E50" s="16"/>
      <c r="F50" s="16"/>
      <c r="G50" s="16"/>
      <c r="I50" s="16"/>
      <c r="J50" s="16"/>
      <c r="K50" s="16"/>
      <c r="L50" s="16"/>
      <c r="M50" s="16"/>
      <c r="N50" s="16"/>
      <c r="O50" s="16"/>
      <c r="P50" s="16"/>
    </row>
    <row r="51" spans="1:16">
      <c r="A51" s="27"/>
      <c r="B51" s="28"/>
      <c r="C51" s="16"/>
    </row>
    <row r="52" spans="1:16">
      <c r="A52" s="27"/>
      <c r="B52" s="28"/>
      <c r="C52" s="16"/>
    </row>
    <row r="53" spans="1:16">
      <c r="A53" s="27"/>
      <c r="B53" s="28"/>
      <c r="C53" s="16"/>
    </row>
    <row r="54" spans="1:16">
      <c r="A54" s="27"/>
      <c r="B54" s="28"/>
      <c r="C54" s="16"/>
    </row>
    <row r="55" spans="1:16" ht="15.75">
      <c r="A55" s="71"/>
      <c r="B55" s="28"/>
      <c r="C55" s="16"/>
    </row>
    <row r="56" spans="1:16">
      <c r="A56" s="27"/>
      <c r="B56" s="72"/>
      <c r="C56" s="16"/>
    </row>
    <row r="57" spans="1:16">
      <c r="A57" s="27"/>
      <c r="B57" s="72"/>
      <c r="C57" s="16"/>
    </row>
    <row r="58" spans="1:16">
      <c r="A58" s="27"/>
      <c r="B58" s="72"/>
      <c r="C58" s="16"/>
    </row>
    <row r="59" spans="1:16">
      <c r="A59" s="27"/>
      <c r="B59" s="72"/>
      <c r="C59" s="16"/>
    </row>
    <row r="60" spans="1:16">
      <c r="A60" s="27"/>
      <c r="B60" s="72"/>
      <c r="C60" s="16"/>
    </row>
    <row r="61" spans="1:16">
      <c r="A61" s="27"/>
      <c r="B61" s="72"/>
      <c r="C61" s="16"/>
    </row>
    <row r="62" spans="1:16">
      <c r="A62" s="27"/>
      <c r="B62" s="73"/>
      <c r="C62" s="16"/>
    </row>
    <row r="63" spans="1:16">
      <c r="A63" s="27"/>
      <c r="B63" s="73"/>
      <c r="C63" s="16"/>
    </row>
    <row r="64" spans="1:16">
      <c r="A64" s="27"/>
      <c r="B64" s="73"/>
      <c r="C64" s="16"/>
    </row>
    <row r="65" spans="1:3" ht="15.75">
      <c r="A65" s="71"/>
      <c r="B65" s="28"/>
      <c r="C65" s="16"/>
    </row>
    <row r="66" spans="1:3">
      <c r="A66" s="27"/>
      <c r="B66" s="74"/>
      <c r="C66" s="16"/>
    </row>
    <row r="67" spans="1:3">
      <c r="A67" s="27"/>
      <c r="B67" s="74"/>
      <c r="C67" s="16"/>
    </row>
    <row r="68" spans="1:3">
      <c r="A68" s="27"/>
      <c r="B68" s="69"/>
      <c r="C68" s="16"/>
    </row>
    <row r="69" spans="1:3">
      <c r="A69" s="27"/>
      <c r="B69" s="69"/>
      <c r="C69" s="16"/>
    </row>
    <row r="70" spans="1:3">
      <c r="A70" s="27"/>
      <c r="B70" s="69"/>
      <c r="C70" s="16"/>
    </row>
    <row r="71" spans="1:3">
      <c r="A71" s="27"/>
      <c r="B71" s="69"/>
      <c r="C71" s="16"/>
    </row>
    <row r="72" spans="1:3">
      <c r="A72" s="27"/>
      <c r="B72" s="69"/>
      <c r="C72" s="16"/>
    </row>
    <row r="73" spans="1:3">
      <c r="A73" s="27"/>
      <c r="B73" s="28"/>
      <c r="C73" s="16"/>
    </row>
    <row r="74" spans="1:3">
      <c r="A74" s="3"/>
      <c r="B74" s="21"/>
    </row>
    <row r="75" spans="1:3">
      <c r="A75" s="3"/>
      <c r="B75" s="21"/>
    </row>
    <row r="76" spans="1:3">
      <c r="A76" s="2"/>
      <c r="B76" s="2"/>
    </row>
    <row r="77" spans="1:3">
      <c r="A77" s="2"/>
      <c r="B77" s="2"/>
    </row>
    <row r="78" spans="1:3">
      <c r="A78" s="2"/>
      <c r="B78" s="2"/>
    </row>
    <row r="79" spans="1:3">
      <c r="A79" s="2"/>
      <c r="B79" s="2"/>
    </row>
  </sheetData>
  <mergeCells count="1">
    <mergeCell ref="B2:D4"/>
  </mergeCells>
  <phoneticPr fontId="0" type="noConversion"/>
  <pageMargins left="0.7" right="0.7" top="0.75" bottom="0.75" header="0.3" footer="0.3"/>
  <pageSetup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08"/>
  <sheetViews>
    <sheetView zoomScale="70" zoomScaleNormal="70" workbookViewId="0">
      <selection activeCell="N14" sqref="N14"/>
    </sheetView>
  </sheetViews>
  <sheetFormatPr baseColWidth="10" defaultRowHeight="15"/>
  <cols>
    <col min="1" max="1" width="19.140625" bestFit="1" customWidth="1"/>
    <col min="2" max="2" width="13.85546875" bestFit="1" customWidth="1"/>
    <col min="4" max="4" width="11.42578125" style="16"/>
    <col min="5" max="5" width="23.28515625" bestFit="1" customWidth="1"/>
    <col min="6" max="6" width="14" bestFit="1" customWidth="1"/>
    <col min="8" max="8" width="11.42578125" style="16"/>
    <col min="9" max="9" width="20" bestFit="1" customWidth="1"/>
    <col min="10" max="10" width="13.28515625" bestFit="1" customWidth="1"/>
    <col min="12" max="20" width="11.42578125" style="16"/>
  </cols>
  <sheetData>
    <row r="1" spans="1:11" ht="18" customHeight="1">
      <c r="A1" s="16"/>
      <c r="B1" s="16"/>
      <c r="C1" s="16"/>
      <c r="E1" s="16"/>
      <c r="F1" s="16"/>
      <c r="G1" s="16"/>
      <c r="I1" s="16"/>
      <c r="J1" s="16"/>
      <c r="K1" s="16"/>
    </row>
    <row r="2" spans="1:11" ht="15" customHeight="1">
      <c r="A2" s="16"/>
      <c r="B2" s="16"/>
      <c r="C2" s="16"/>
      <c r="E2" s="122" t="s">
        <v>98</v>
      </c>
      <c r="F2" s="122"/>
      <c r="G2" s="16"/>
      <c r="I2" s="16"/>
      <c r="J2" s="16"/>
      <c r="K2" s="16"/>
    </row>
    <row r="3" spans="1:11" ht="23.25">
      <c r="A3" s="16"/>
      <c r="B3" s="16"/>
      <c r="C3" s="16"/>
      <c r="E3" s="122"/>
      <c r="F3" s="122"/>
      <c r="G3" s="16"/>
      <c r="H3" s="81" t="s">
        <v>105</v>
      </c>
      <c r="I3" s="16"/>
      <c r="J3" s="16"/>
      <c r="K3" s="16"/>
    </row>
    <row r="4" spans="1:11">
      <c r="A4" s="16"/>
      <c r="B4" s="16"/>
      <c r="C4" s="16"/>
      <c r="E4" s="122"/>
      <c r="F4" s="122"/>
      <c r="G4" s="16"/>
      <c r="I4" s="16"/>
      <c r="J4" s="16"/>
      <c r="K4" s="16"/>
    </row>
    <row r="5" spans="1:11">
      <c r="A5" s="16"/>
      <c r="B5" s="16"/>
      <c r="C5" s="16"/>
      <c r="E5" s="122"/>
      <c r="F5" s="122"/>
      <c r="G5" s="16"/>
      <c r="I5" s="16"/>
      <c r="J5" s="16"/>
      <c r="K5" s="16"/>
    </row>
    <row r="6" spans="1:11" ht="15.75" thickBot="1">
      <c r="A6" s="16"/>
      <c r="B6" s="16"/>
      <c r="C6" s="82"/>
      <c r="E6" s="16"/>
      <c r="F6" s="16"/>
      <c r="G6" s="16"/>
      <c r="I6" s="16"/>
      <c r="J6" s="16"/>
      <c r="K6" s="16"/>
    </row>
    <row r="7" spans="1:11" ht="16.5" thickBot="1">
      <c r="A7" s="37" t="s">
        <v>33</v>
      </c>
      <c r="B7" s="38" t="s">
        <v>34</v>
      </c>
      <c r="C7" s="39" t="s">
        <v>69</v>
      </c>
      <c r="D7" s="68"/>
      <c r="E7" s="37" t="s">
        <v>33</v>
      </c>
      <c r="F7" s="38" t="s">
        <v>34</v>
      </c>
      <c r="G7" s="40" t="s">
        <v>70</v>
      </c>
      <c r="I7" s="37" t="s">
        <v>33</v>
      </c>
      <c r="J7" s="38" t="s">
        <v>34</v>
      </c>
      <c r="K7" s="40" t="s">
        <v>86</v>
      </c>
    </row>
    <row r="8" spans="1:11">
      <c r="A8" s="53" t="s">
        <v>35</v>
      </c>
      <c r="B8" s="33" t="s">
        <v>36</v>
      </c>
      <c r="C8" s="54">
        <v>38.880000000000003</v>
      </c>
      <c r="E8" s="53" t="s">
        <v>35</v>
      </c>
      <c r="F8" s="33" t="s">
        <v>36</v>
      </c>
      <c r="G8" s="54">
        <v>38.880000000000003</v>
      </c>
      <c r="I8" s="53" t="s">
        <v>35</v>
      </c>
      <c r="J8" s="33" t="s">
        <v>36</v>
      </c>
      <c r="K8" s="54">
        <v>38.880000000000003</v>
      </c>
    </row>
    <row r="9" spans="1:11">
      <c r="A9" s="29" t="s">
        <v>107</v>
      </c>
      <c r="B9" s="30" t="s">
        <v>102</v>
      </c>
      <c r="C9" s="34">
        <f>165/25</f>
        <v>6.6</v>
      </c>
      <c r="E9" s="29" t="s">
        <v>108</v>
      </c>
      <c r="F9" s="30" t="s">
        <v>102</v>
      </c>
      <c r="G9" s="34">
        <v>0.62</v>
      </c>
      <c r="I9" s="29" t="s">
        <v>9</v>
      </c>
      <c r="J9" s="30" t="s">
        <v>102</v>
      </c>
      <c r="K9" s="34">
        <v>5.25</v>
      </c>
    </row>
    <row r="10" spans="1:11">
      <c r="A10" s="29" t="s">
        <v>10</v>
      </c>
      <c r="B10" s="30" t="s">
        <v>102</v>
      </c>
      <c r="C10" s="34">
        <v>0.54</v>
      </c>
      <c r="E10" s="29" t="s">
        <v>12</v>
      </c>
      <c r="F10" s="30" t="s">
        <v>101</v>
      </c>
      <c r="G10" s="34">
        <v>3.9</v>
      </c>
      <c r="I10" s="29" t="s">
        <v>88</v>
      </c>
      <c r="J10" s="30" t="s">
        <v>101</v>
      </c>
      <c r="K10" s="34">
        <v>4.2</v>
      </c>
    </row>
    <row r="11" spans="1:11">
      <c r="A11" s="29" t="s">
        <v>11</v>
      </c>
      <c r="B11" s="30" t="s">
        <v>102</v>
      </c>
      <c r="C11" s="34">
        <v>0.67500000000000004</v>
      </c>
      <c r="E11" s="29" t="s">
        <v>71</v>
      </c>
      <c r="F11" s="30" t="s">
        <v>101</v>
      </c>
      <c r="G11" s="35">
        <v>7.78</v>
      </c>
      <c r="I11" s="29" t="s">
        <v>49</v>
      </c>
      <c r="J11" s="30" t="s">
        <v>101</v>
      </c>
      <c r="K11" s="35">
        <v>8.9</v>
      </c>
    </row>
    <row r="12" spans="1:11">
      <c r="A12" s="29" t="s">
        <v>58</v>
      </c>
      <c r="B12" s="30" t="s">
        <v>101</v>
      </c>
      <c r="C12" s="34">
        <v>0.42</v>
      </c>
      <c r="E12" s="29" t="s">
        <v>72</v>
      </c>
      <c r="F12" s="30" t="s">
        <v>102</v>
      </c>
      <c r="G12" s="35">
        <v>28</v>
      </c>
      <c r="I12" s="29" t="s">
        <v>12</v>
      </c>
      <c r="J12" s="30" t="s">
        <v>101</v>
      </c>
      <c r="K12" s="35">
        <v>3.9</v>
      </c>
    </row>
    <row r="13" spans="1:11">
      <c r="A13" s="29" t="s">
        <v>103</v>
      </c>
      <c r="B13" s="30" t="s">
        <v>101</v>
      </c>
      <c r="C13" s="34">
        <v>3.9</v>
      </c>
      <c r="E13" s="29" t="s">
        <v>49</v>
      </c>
      <c r="F13" s="30" t="s">
        <v>101</v>
      </c>
      <c r="G13" s="34">
        <v>8.9</v>
      </c>
      <c r="I13" s="29" t="s">
        <v>88</v>
      </c>
      <c r="J13" s="30" t="s">
        <v>101</v>
      </c>
      <c r="K13" s="35">
        <v>4.2</v>
      </c>
    </row>
    <row r="14" spans="1:11">
      <c r="A14" s="29" t="s">
        <v>47</v>
      </c>
      <c r="B14" s="30" t="s">
        <v>101</v>
      </c>
      <c r="C14" s="34">
        <v>8.1999999999999993</v>
      </c>
      <c r="E14" s="29" t="s">
        <v>73</v>
      </c>
      <c r="F14" s="30" t="s">
        <v>109</v>
      </c>
      <c r="G14" s="34">
        <v>3.7</v>
      </c>
      <c r="I14" s="29" t="s">
        <v>89</v>
      </c>
      <c r="J14" s="30" t="s">
        <v>101</v>
      </c>
      <c r="K14" s="34">
        <v>66</v>
      </c>
    </row>
    <row r="15" spans="1:11">
      <c r="A15" s="29" t="s">
        <v>49</v>
      </c>
      <c r="B15" s="30" t="s">
        <v>101</v>
      </c>
      <c r="C15" s="34">
        <v>8.9</v>
      </c>
      <c r="E15" s="29" t="s">
        <v>74</v>
      </c>
      <c r="F15" s="30" t="s">
        <v>102</v>
      </c>
      <c r="G15" s="34">
        <v>0.56000000000000005</v>
      </c>
      <c r="I15" s="29" t="s">
        <v>104</v>
      </c>
      <c r="J15" s="30" t="s">
        <v>101</v>
      </c>
      <c r="K15" s="34">
        <v>16.100000000000001</v>
      </c>
    </row>
    <row r="16" spans="1:11">
      <c r="A16" s="29" t="s">
        <v>50</v>
      </c>
      <c r="B16" s="30" t="s">
        <v>101</v>
      </c>
      <c r="C16" s="34">
        <v>6.9</v>
      </c>
      <c r="E16" s="29" t="s">
        <v>75</v>
      </c>
      <c r="F16" s="30" t="s">
        <v>102</v>
      </c>
      <c r="G16" s="34">
        <v>0.68</v>
      </c>
      <c r="I16" s="29" t="s">
        <v>90</v>
      </c>
      <c r="J16" s="30" t="s">
        <v>102</v>
      </c>
      <c r="K16" s="34">
        <v>0.68</v>
      </c>
    </row>
    <row r="17" spans="1:11">
      <c r="A17" s="29" t="s">
        <v>104</v>
      </c>
      <c r="B17" s="30" t="s">
        <v>101</v>
      </c>
      <c r="C17" s="34">
        <v>16.100000000000001</v>
      </c>
      <c r="E17" s="29" t="s">
        <v>76</v>
      </c>
      <c r="F17" s="30" t="s">
        <v>102</v>
      </c>
      <c r="G17" s="45">
        <v>9.8000000000000007</v>
      </c>
      <c r="I17" s="29" t="s">
        <v>10</v>
      </c>
      <c r="J17" s="30" t="s">
        <v>102</v>
      </c>
      <c r="K17" s="34">
        <v>0.54</v>
      </c>
    </row>
    <row r="18" spans="1:11" ht="15.75" thickBot="1">
      <c r="A18" s="31" t="s">
        <v>14</v>
      </c>
      <c r="B18" s="32" t="s">
        <v>36</v>
      </c>
      <c r="C18" s="55">
        <v>62</v>
      </c>
      <c r="E18" s="29" t="s">
        <v>104</v>
      </c>
      <c r="F18" s="30" t="s">
        <v>101</v>
      </c>
      <c r="G18" s="34">
        <v>16.100000000000001</v>
      </c>
      <c r="I18" s="31" t="s">
        <v>14</v>
      </c>
      <c r="J18" s="56" t="s">
        <v>38</v>
      </c>
      <c r="K18" s="55">
        <v>60</v>
      </c>
    </row>
    <row r="19" spans="1:11">
      <c r="A19" s="83"/>
      <c r="B19" s="83"/>
      <c r="C19" s="84"/>
      <c r="E19" s="29" t="s">
        <v>78</v>
      </c>
      <c r="F19" s="30" t="s">
        <v>101</v>
      </c>
      <c r="G19" s="34">
        <v>38</v>
      </c>
      <c r="I19" s="27"/>
      <c r="J19" s="27"/>
      <c r="K19" s="28"/>
    </row>
    <row r="20" spans="1:11">
      <c r="A20" s="28"/>
      <c r="B20" s="28"/>
      <c r="C20" s="28"/>
      <c r="E20" s="29" t="s">
        <v>79</v>
      </c>
      <c r="F20" s="30" t="s">
        <v>101</v>
      </c>
      <c r="G20" s="34">
        <v>15.01</v>
      </c>
      <c r="I20" s="16"/>
      <c r="J20" s="16"/>
      <c r="K20" s="16"/>
    </row>
    <row r="21" spans="1:11" ht="18.75" customHeight="1">
      <c r="A21" s="127" t="s">
        <v>55</v>
      </c>
      <c r="B21" s="90" t="s">
        <v>37</v>
      </c>
      <c r="C21" s="91">
        <v>120</v>
      </c>
      <c r="E21" s="29" t="s">
        <v>80</v>
      </c>
      <c r="F21" s="30" t="s">
        <v>101</v>
      </c>
      <c r="G21" s="34">
        <v>35.5</v>
      </c>
      <c r="I21" s="16"/>
      <c r="J21" s="16"/>
      <c r="K21" s="16"/>
    </row>
    <row r="22" spans="1:11" ht="15.75" thickBot="1">
      <c r="A22" s="128"/>
      <c r="B22" s="93" t="s">
        <v>38</v>
      </c>
      <c r="C22" s="94">
        <f>C21/10</f>
        <v>12</v>
      </c>
      <c r="E22" s="31" t="s">
        <v>14</v>
      </c>
      <c r="F22" s="32" t="s">
        <v>101</v>
      </c>
      <c r="G22" s="36">
        <v>55</v>
      </c>
      <c r="I22" s="16"/>
      <c r="J22" s="16"/>
      <c r="K22" s="16"/>
    </row>
    <row r="23" spans="1:11" ht="18.75" customHeight="1">
      <c r="A23" s="127" t="s">
        <v>56</v>
      </c>
      <c r="B23" s="90" t="s">
        <v>37</v>
      </c>
      <c r="C23" s="91">
        <v>240</v>
      </c>
      <c r="E23" s="16"/>
      <c r="F23" s="16"/>
      <c r="G23" s="16"/>
      <c r="I23" s="16"/>
      <c r="J23" s="16"/>
      <c r="K23" s="16"/>
    </row>
    <row r="24" spans="1:11">
      <c r="A24" s="128"/>
      <c r="B24" s="92" t="s">
        <v>38</v>
      </c>
      <c r="C24" s="94">
        <f>C23/10</f>
        <v>24</v>
      </c>
      <c r="E24" s="16"/>
      <c r="F24" s="16"/>
      <c r="G24" s="16"/>
      <c r="I24" s="16"/>
      <c r="J24" s="16"/>
      <c r="K24" s="16"/>
    </row>
    <row r="25" spans="1:11">
      <c r="A25" s="125" t="s">
        <v>57</v>
      </c>
      <c r="B25" s="85" t="s">
        <v>43</v>
      </c>
      <c r="C25" s="86">
        <v>23.28</v>
      </c>
      <c r="E25" s="16"/>
      <c r="F25" s="16"/>
      <c r="G25" s="16"/>
      <c r="I25" s="16"/>
      <c r="J25" s="16"/>
      <c r="K25" s="16"/>
    </row>
    <row r="26" spans="1:11">
      <c r="A26" s="126"/>
      <c r="B26" s="88" t="s">
        <v>37</v>
      </c>
      <c r="C26" s="89">
        <v>6.27</v>
      </c>
      <c r="E26" s="16"/>
      <c r="F26" s="16"/>
      <c r="G26" s="16"/>
      <c r="I26" s="16"/>
      <c r="J26" s="16"/>
      <c r="K26" s="16"/>
    </row>
    <row r="27" spans="1:11" ht="18.75" customHeight="1">
      <c r="A27" s="127" t="s">
        <v>91</v>
      </c>
      <c r="B27" s="90" t="s">
        <v>37</v>
      </c>
      <c r="C27" s="91">
        <v>100</v>
      </c>
      <c r="E27" s="16"/>
      <c r="F27" s="16"/>
      <c r="G27" s="16"/>
      <c r="I27" s="16"/>
      <c r="J27" s="16"/>
      <c r="K27" s="16"/>
    </row>
    <row r="28" spans="1:11">
      <c r="A28" s="128"/>
      <c r="B28" s="93" t="s">
        <v>38</v>
      </c>
      <c r="C28" s="94">
        <f>C27/10</f>
        <v>10</v>
      </c>
      <c r="E28" s="16"/>
      <c r="F28" s="16"/>
      <c r="G28" s="16"/>
      <c r="I28" s="16"/>
      <c r="J28" s="16"/>
      <c r="K28" s="16"/>
    </row>
    <row r="29" spans="1:11">
      <c r="A29" s="123" t="s">
        <v>112</v>
      </c>
      <c r="B29" s="85" t="s">
        <v>113</v>
      </c>
      <c r="C29" s="116">
        <v>8.86</v>
      </c>
      <c r="E29" s="16"/>
      <c r="F29" s="16"/>
      <c r="G29" s="16"/>
      <c r="I29" s="16"/>
      <c r="J29" s="16"/>
      <c r="K29" s="16"/>
    </row>
    <row r="30" spans="1:11">
      <c r="A30" s="124"/>
      <c r="B30" s="87" t="s">
        <v>14</v>
      </c>
      <c r="C30" s="117">
        <v>10.5</v>
      </c>
      <c r="E30" s="16"/>
      <c r="F30" s="16"/>
      <c r="G30" s="16"/>
      <c r="I30" s="16"/>
      <c r="J30" s="16"/>
      <c r="K30" s="16"/>
    </row>
    <row r="31" spans="1:11">
      <c r="A31" s="16"/>
      <c r="B31" s="16"/>
      <c r="C31" s="16"/>
      <c r="E31" s="16"/>
      <c r="F31" s="16"/>
      <c r="G31" s="16"/>
      <c r="I31" s="16"/>
      <c r="J31" s="16"/>
      <c r="K31" s="16"/>
    </row>
    <row r="32" spans="1:11">
      <c r="A32" s="16"/>
      <c r="B32" s="16"/>
      <c r="C32" s="16"/>
      <c r="E32" s="16"/>
      <c r="F32" s="16"/>
      <c r="G32" s="16"/>
      <c r="I32" s="16"/>
      <c r="J32" s="16"/>
      <c r="K32" s="16"/>
    </row>
    <row r="33" spans="1:11">
      <c r="A33" s="16"/>
      <c r="B33" s="16"/>
      <c r="C33" s="16"/>
      <c r="E33" s="16"/>
      <c r="F33" s="16"/>
      <c r="G33" s="16"/>
      <c r="I33" s="16"/>
      <c r="J33" s="16"/>
      <c r="K33" s="16"/>
    </row>
    <row r="34" spans="1:11">
      <c r="A34" s="16"/>
      <c r="B34" s="16"/>
      <c r="C34" s="16"/>
      <c r="E34" s="16"/>
      <c r="F34" s="16"/>
      <c r="G34" s="16"/>
      <c r="I34" s="16"/>
      <c r="J34" s="16"/>
      <c r="K34" s="16"/>
    </row>
    <row r="35" spans="1:11">
      <c r="A35" s="16"/>
      <c r="B35" s="16"/>
      <c r="C35" s="16"/>
      <c r="E35" s="16"/>
      <c r="F35" s="16"/>
      <c r="G35" s="16"/>
      <c r="I35" s="16"/>
      <c r="J35" s="16"/>
      <c r="K35" s="16"/>
    </row>
    <row r="36" spans="1:11">
      <c r="A36" s="16"/>
      <c r="B36" s="16"/>
      <c r="C36" s="16"/>
      <c r="E36" s="16"/>
      <c r="F36" s="16"/>
      <c r="G36" s="16"/>
      <c r="I36" s="16"/>
      <c r="J36" s="16"/>
      <c r="K36" s="16"/>
    </row>
    <row r="37" spans="1:11">
      <c r="A37" s="16"/>
      <c r="B37" s="16"/>
      <c r="C37" s="16"/>
      <c r="E37" s="16"/>
      <c r="F37" s="16"/>
      <c r="G37" s="16"/>
      <c r="I37" s="16"/>
      <c r="J37" s="16"/>
      <c r="K37" s="16"/>
    </row>
    <row r="38" spans="1:11">
      <c r="A38" s="16"/>
      <c r="B38" s="16"/>
      <c r="C38" s="16"/>
      <c r="E38" s="16"/>
      <c r="F38" s="16"/>
      <c r="G38" s="16"/>
      <c r="I38" s="16"/>
      <c r="J38" s="16"/>
      <c r="K38" s="16"/>
    </row>
    <row r="39" spans="1:11">
      <c r="A39" s="16"/>
      <c r="B39" s="16"/>
      <c r="C39" s="16"/>
      <c r="E39" s="16"/>
      <c r="F39" s="16"/>
      <c r="G39" s="16"/>
      <c r="I39" s="16"/>
      <c r="J39" s="16"/>
      <c r="K39" s="16"/>
    </row>
    <row r="40" spans="1:11">
      <c r="A40" s="16"/>
      <c r="B40" s="16"/>
      <c r="C40" s="16"/>
      <c r="E40" s="16"/>
      <c r="F40" s="16"/>
      <c r="G40" s="16"/>
      <c r="I40" s="16"/>
      <c r="J40" s="16"/>
      <c r="K40" s="16"/>
    </row>
    <row r="41" spans="1:11">
      <c r="A41" s="16"/>
      <c r="B41" s="16"/>
      <c r="C41" s="16"/>
      <c r="I41" s="16"/>
      <c r="J41" s="16"/>
      <c r="K41" s="16"/>
    </row>
    <row r="42" spans="1:11">
      <c r="A42" s="16"/>
      <c r="B42" s="16"/>
      <c r="C42" s="16"/>
      <c r="E42" s="16"/>
      <c r="F42" s="16"/>
      <c r="G42" s="16"/>
      <c r="I42" s="16"/>
      <c r="J42" s="16"/>
      <c r="K42" s="16"/>
    </row>
    <row r="43" spans="1:11">
      <c r="A43" s="16"/>
      <c r="B43" s="16"/>
      <c r="C43" s="16"/>
      <c r="E43" s="16"/>
      <c r="F43" s="16"/>
      <c r="G43" s="16"/>
      <c r="I43" s="16"/>
      <c r="J43" s="16"/>
      <c r="K43" s="16"/>
    </row>
    <row r="44" spans="1:11">
      <c r="A44" s="16"/>
      <c r="B44" s="16"/>
      <c r="C44" s="16"/>
      <c r="E44" s="16"/>
      <c r="F44" s="16"/>
      <c r="G44" s="16"/>
      <c r="I44" s="16"/>
      <c r="J44" s="16"/>
      <c r="K44" s="16"/>
    </row>
    <row r="45" spans="1:11">
      <c r="A45" s="16"/>
      <c r="B45" s="16"/>
      <c r="C45" s="16"/>
      <c r="E45" s="16"/>
      <c r="F45" s="16"/>
      <c r="G45" s="16"/>
      <c r="I45" s="16"/>
      <c r="J45" s="16"/>
      <c r="K45" s="16"/>
    </row>
    <row r="46" spans="1:11">
      <c r="A46" s="16"/>
      <c r="B46" s="16"/>
      <c r="C46" s="16"/>
      <c r="E46" s="16"/>
      <c r="F46" s="16"/>
      <c r="G46" s="16"/>
      <c r="I46" s="16"/>
      <c r="J46" s="16"/>
      <c r="K46" s="16"/>
    </row>
    <row r="47" spans="1:11">
      <c r="A47" s="16"/>
      <c r="B47" s="16"/>
      <c r="C47" s="16"/>
      <c r="E47" s="16"/>
      <c r="F47" s="16"/>
      <c r="G47" s="16"/>
      <c r="I47" s="16"/>
      <c r="J47" s="16"/>
      <c r="K47" s="16"/>
    </row>
    <row r="48" spans="1:11">
      <c r="A48" s="16"/>
      <c r="B48" s="16"/>
      <c r="C48" s="16"/>
      <c r="E48" s="16"/>
      <c r="F48" s="16"/>
      <c r="G48" s="16"/>
      <c r="I48" s="16"/>
      <c r="J48" s="16"/>
      <c r="K48" s="16"/>
    </row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</sheetData>
  <mergeCells count="6">
    <mergeCell ref="E2:F5"/>
    <mergeCell ref="A29:A30"/>
    <mergeCell ref="A25:A26"/>
    <mergeCell ref="A21:A22"/>
    <mergeCell ref="A23:A24"/>
    <mergeCell ref="A27:A28"/>
  </mergeCells>
  <phoneticPr fontId="0" type="noConversion"/>
  <pageMargins left="0.7" right="0.7" top="0.75" bottom="0.75" header="0.3" footer="0.3"/>
  <pageSetup orientation="portrait" verticalDpi="0" r:id="rId1"/>
  <ignoredErrors>
    <ignoredError sqref="B1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68"/>
  <sheetViews>
    <sheetView topLeftCell="A7" zoomScale="70" zoomScaleNormal="70" workbookViewId="0">
      <selection activeCell="C39" sqref="C39"/>
    </sheetView>
  </sheetViews>
  <sheetFormatPr baseColWidth="10" defaultRowHeight="15"/>
  <cols>
    <col min="1" max="1" width="46.5703125" bestFit="1" customWidth="1"/>
    <col min="2" max="2" width="12.140625" bestFit="1" customWidth="1"/>
    <col min="3" max="3" width="11.42578125" style="16"/>
    <col min="4" max="4" width="46.5703125" bestFit="1" customWidth="1"/>
    <col min="6" max="6" width="11.42578125" style="16"/>
    <col min="7" max="7" width="46.5703125" bestFit="1" customWidth="1"/>
    <col min="9" max="31" width="11.42578125" style="16"/>
  </cols>
  <sheetData>
    <row r="1" spans="1:31" s="16" customFormat="1"/>
    <row r="2" spans="1:31" s="16" customFormat="1"/>
    <row r="3" spans="1:31" s="16" customFormat="1" ht="23.25">
      <c r="C3" s="122" t="s">
        <v>98</v>
      </c>
      <c r="D3" s="122"/>
      <c r="F3" s="81" t="s">
        <v>110</v>
      </c>
    </row>
    <row r="4" spans="1:31" s="16" customFormat="1">
      <c r="C4" s="122"/>
      <c r="D4" s="122"/>
    </row>
    <row r="5" spans="1:31" s="16" customFormat="1" ht="24" thickBot="1">
      <c r="A5" s="81"/>
    </row>
    <row r="6" spans="1:31" s="2" customFormat="1" ht="14.25" customHeight="1" thickBot="1">
      <c r="A6" s="96"/>
      <c r="B6" s="20" t="s">
        <v>69</v>
      </c>
      <c r="C6" s="68"/>
      <c r="E6" s="20" t="s">
        <v>70</v>
      </c>
      <c r="F6" s="28"/>
      <c r="H6" s="20" t="s">
        <v>70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s="2" customFormat="1" ht="15.75">
      <c r="A7" s="41" t="s">
        <v>7</v>
      </c>
      <c r="B7" s="62"/>
      <c r="C7" s="28"/>
      <c r="D7" s="41" t="s">
        <v>7</v>
      </c>
      <c r="E7" s="61"/>
      <c r="F7" s="28"/>
      <c r="G7" s="41" t="s">
        <v>7</v>
      </c>
      <c r="H7" s="61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 s="2" customFormat="1">
      <c r="A8" s="118" t="s">
        <v>8</v>
      </c>
      <c r="B8" s="49">
        <f ca="1">'Planteo Técnico'!C8*Precios!C8</f>
        <v>60.264000000000003</v>
      </c>
      <c r="C8" s="28"/>
      <c r="D8" s="118" t="s">
        <v>8</v>
      </c>
      <c r="E8" s="48">
        <f ca="1">'Planteo Técnico'!G8*Precios!G8</f>
        <v>89.423999999999992</v>
      </c>
      <c r="F8" s="28"/>
      <c r="G8" s="118" t="s">
        <v>8</v>
      </c>
      <c r="H8" s="47">
        <f ca="1">'Planteo Técnico'!K8*Precios!K8</f>
        <v>71.928000000000026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1" s="2" customFormat="1">
      <c r="A9" s="118" t="s">
        <v>9</v>
      </c>
      <c r="B9" s="49">
        <f ca="1">'Planteo Técnico'!C9*Precios!C9</f>
        <v>198</v>
      </c>
      <c r="C9" s="28"/>
      <c r="D9" s="24" t="s">
        <v>9</v>
      </c>
      <c r="E9" s="48">
        <f ca="1">'Planteo Técnico'!G9*Precios!G9</f>
        <v>42.16</v>
      </c>
      <c r="F9" s="28"/>
      <c r="G9" s="24" t="s">
        <v>9</v>
      </c>
      <c r="H9" s="48">
        <f ca="1">'Planteo Técnico'!K9*Precios!K9</f>
        <v>42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s="2" customFormat="1">
      <c r="A10" s="118" t="s">
        <v>10</v>
      </c>
      <c r="B10" s="49">
        <f ca="1">'Planteo Técnico'!C10*Precios!C10</f>
        <v>54</v>
      </c>
      <c r="C10" s="28"/>
      <c r="D10" s="23" t="s">
        <v>12</v>
      </c>
      <c r="E10" s="4">
        <f ca="1">'Planteo Técnico'!G10*Precios!G10</f>
        <v>27.3</v>
      </c>
      <c r="F10" s="28"/>
      <c r="G10" s="23" t="s">
        <v>88</v>
      </c>
      <c r="H10" s="48">
        <f ca="1">'Planteo Técnico'!K10*Precios!K10</f>
        <v>12.600000000000001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s="2" customFormat="1">
      <c r="A11" s="118" t="s">
        <v>11</v>
      </c>
      <c r="B11" s="49">
        <f ca="1">'Planteo Técnico'!C11*Precios!C11</f>
        <v>54</v>
      </c>
      <c r="C11" s="28"/>
      <c r="D11" s="24" t="s">
        <v>71</v>
      </c>
      <c r="E11" s="48">
        <f ca="1">'Planteo Técnico'!G11*Precios!G11</f>
        <v>0</v>
      </c>
      <c r="F11" s="28"/>
      <c r="G11" s="24" t="s">
        <v>49</v>
      </c>
      <c r="H11" s="48">
        <f ca="1">'Planteo Técnico'!K11*Precios!K11</f>
        <v>6.2299999999999986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s="2" customFormat="1">
      <c r="A12" s="118" t="s">
        <v>58</v>
      </c>
      <c r="B12" s="49">
        <f ca="1">'Planteo Técnico'!C12*Precios!C12</f>
        <v>52.5</v>
      </c>
      <c r="C12" s="28"/>
      <c r="D12" s="24" t="s">
        <v>72</v>
      </c>
      <c r="E12" s="48">
        <f ca="1">'Planteo Técnico'!G12*Precios!G12</f>
        <v>0.28000000000000003</v>
      </c>
      <c r="F12" s="28"/>
      <c r="G12" s="24" t="s">
        <v>12</v>
      </c>
      <c r="H12" s="48">
        <f ca="1">'Planteo Técnico'!K12*Precios!K12</f>
        <v>9.75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s="2" customFormat="1">
      <c r="A13" s="118" t="s">
        <v>12</v>
      </c>
      <c r="B13" s="49">
        <f ca="1">'Planteo Técnico'!C13*Precios!C13</f>
        <v>11.7</v>
      </c>
      <c r="C13" s="28"/>
      <c r="D13" s="24" t="s">
        <v>49</v>
      </c>
      <c r="E13" s="48">
        <f ca="1">'Planteo Técnico'!G13*Precios!G13</f>
        <v>4.45</v>
      </c>
      <c r="F13" s="28"/>
      <c r="G13" s="24" t="s">
        <v>88</v>
      </c>
      <c r="H13" s="48">
        <f ca="1">'Planteo Técnico'!K13*Precios!K13</f>
        <v>12.600000000000001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31" s="2" customFormat="1">
      <c r="A14" s="118" t="s">
        <v>47</v>
      </c>
      <c r="B14" s="49">
        <f ca="1">'Planteo Técnico'!C14*Precios!C14</f>
        <v>8.1999999999999993</v>
      </c>
      <c r="C14" s="28"/>
      <c r="D14" s="24" t="s">
        <v>73</v>
      </c>
      <c r="E14" s="48">
        <f ca="1">'Planteo Técnico'!G14*Precios!G14</f>
        <v>5.9200000000000008</v>
      </c>
      <c r="F14" s="28"/>
      <c r="G14" s="24" t="s">
        <v>89</v>
      </c>
      <c r="H14" s="48">
        <f ca="1">'Planteo Técnico'!K14*Precios!K14</f>
        <v>1.5180000000000002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31" s="2" customFormat="1">
      <c r="A15" s="118" t="s">
        <v>49</v>
      </c>
      <c r="B15" s="49">
        <f ca="1">'Planteo Técnico'!C15*Precios!C15</f>
        <v>4.45</v>
      </c>
      <c r="C15" s="28"/>
      <c r="D15" s="24" t="s">
        <v>74</v>
      </c>
      <c r="E15" s="48">
        <f ca="1">'Planteo Técnico'!G15*Precios!G15</f>
        <v>28.000000000000004</v>
      </c>
      <c r="F15" s="28"/>
      <c r="G15" s="24" t="s">
        <v>13</v>
      </c>
      <c r="H15" s="48">
        <f ca="1">'Planteo Técnico'!K15*Precios!K15</f>
        <v>0.56350000000000033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31" s="2" customFormat="1">
      <c r="A16" s="118" t="s">
        <v>50</v>
      </c>
      <c r="B16" s="49">
        <f ca="1">'Planteo Técnico'!C16*Precios!C16</f>
        <v>6.9</v>
      </c>
      <c r="C16" s="28"/>
      <c r="D16" s="24" t="s">
        <v>75</v>
      </c>
      <c r="E16" s="48">
        <f ca="1">'Planteo Técnico'!G16*Precios!G16</f>
        <v>0</v>
      </c>
      <c r="F16" s="28"/>
      <c r="G16" s="24" t="s">
        <v>90</v>
      </c>
      <c r="H16" s="48">
        <f ca="1">'Planteo Técnico'!K16*Precios!K16</f>
        <v>20.400000000000002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>
      <c r="A17" s="118" t="s">
        <v>13</v>
      </c>
      <c r="B17" s="49">
        <f ca="1">'Planteo Técnico'!C17*Precios!C17</f>
        <v>2.0125000000000002</v>
      </c>
      <c r="C17" s="28"/>
      <c r="D17" s="24" t="s">
        <v>76</v>
      </c>
      <c r="E17" s="48">
        <f ca="1">'Planteo Técnico'!G17*Precios!G17</f>
        <v>10.780000000000001</v>
      </c>
      <c r="F17" s="28"/>
      <c r="G17" s="24" t="s">
        <v>10</v>
      </c>
      <c r="H17" s="48">
        <f ca="1">'Planteo Técnico'!K17*Precios!K17</f>
        <v>0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4.25" customHeight="1">
      <c r="A18" s="118" t="s">
        <v>14</v>
      </c>
      <c r="B18" s="49">
        <f ca="1">'Planteo Técnico'!C18*Precios!C18</f>
        <v>62</v>
      </c>
      <c r="C18" s="28"/>
      <c r="D18" s="24" t="s">
        <v>77</v>
      </c>
      <c r="E18" s="48">
        <f ca="1">'Planteo Técnico'!G18*Precios!G18</f>
        <v>0.40250000000000008</v>
      </c>
      <c r="F18" s="28"/>
      <c r="G18" s="24" t="s">
        <v>14</v>
      </c>
      <c r="H18" s="50">
        <f ca="1">'Planteo Técnico'!K18*Precios!K18</f>
        <v>60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>
      <c r="A19" s="42" t="s">
        <v>15</v>
      </c>
      <c r="B19" s="18">
        <f ca="1">SUM(B8:B18)</f>
        <v>514.02649999999994</v>
      </c>
      <c r="C19" s="28"/>
      <c r="D19" s="24" t="s">
        <v>78</v>
      </c>
      <c r="E19" s="48">
        <f ca="1">'Planteo Técnico'!G19*Precios!G19</f>
        <v>4.5599999999999996</v>
      </c>
      <c r="F19" s="28"/>
      <c r="G19" s="42" t="s">
        <v>15</v>
      </c>
      <c r="H19" s="18">
        <f ca="1">SUM(H8:H18)</f>
        <v>237.58950000000002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5.75">
      <c r="A20" s="41" t="s">
        <v>16</v>
      </c>
      <c r="B20" s="7"/>
      <c r="C20" s="28"/>
      <c r="D20" s="24" t="s">
        <v>79</v>
      </c>
      <c r="E20" s="48">
        <f ca="1">'Planteo Técnico'!G20*Precios!G20</f>
        <v>11.2575</v>
      </c>
      <c r="F20" s="28"/>
      <c r="G20" s="41" t="s">
        <v>16</v>
      </c>
      <c r="H20" s="7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>
      <c r="A21" s="118" t="s">
        <v>17</v>
      </c>
      <c r="B21" s="57">
        <f ca="1">(('Planteo Técnico'!G24+'Planteo Técnico'!G25)*(Márgenes!E8/10))/Precios!C30</f>
        <v>211.78380952380954</v>
      </c>
      <c r="C21" s="28"/>
      <c r="D21" s="24" t="s">
        <v>80</v>
      </c>
      <c r="E21" s="48">
        <f ca="1">'Planteo Técnico'!G21*Precios!G21</f>
        <v>17.75</v>
      </c>
      <c r="F21" s="28"/>
      <c r="G21" s="24" t="s">
        <v>17</v>
      </c>
      <c r="H21" s="60">
        <f ca="1">(('Planteo Técnico'!K20+'Planteo Técnico'!K21)*(Márgenes!G8/10))/Precios!C30</f>
        <v>158.04761904761904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>
      <c r="A22" s="118" t="s">
        <v>18</v>
      </c>
      <c r="B22" s="58">
        <f ca="1">'Planteo Técnico'!C22</f>
        <v>1.4E-2</v>
      </c>
      <c r="C22" s="28"/>
      <c r="D22" s="24" t="s">
        <v>14</v>
      </c>
      <c r="E22" s="48">
        <f ca="1">'Planteo Técnico'!G22*Precios!G22</f>
        <v>55</v>
      </c>
      <c r="F22" s="28"/>
      <c r="G22" s="24" t="s">
        <v>18</v>
      </c>
      <c r="H22" s="58">
        <f ca="1">'Planteo Técnico'!K22</f>
        <v>1.4000000000000005E-2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>
      <c r="A23" s="118" t="s">
        <v>19</v>
      </c>
      <c r="B23" s="58">
        <f ca="1">'Planteo Técnico'!C23</f>
        <v>1.6199999999999999E-2</v>
      </c>
      <c r="C23" s="28"/>
      <c r="D23" s="42" t="s">
        <v>15</v>
      </c>
      <c r="E23" s="18">
        <f ca="1">SUM(E8:E22)</f>
        <v>297.28399999999999</v>
      </c>
      <c r="F23" s="28"/>
      <c r="G23" s="24" t="s">
        <v>19</v>
      </c>
      <c r="H23" s="58">
        <f ca="1">'Planteo Técnico'!K23</f>
        <v>1.9800000000000002E-2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4.25" customHeight="1">
      <c r="A24" s="118" t="s">
        <v>20</v>
      </c>
      <c r="B24" s="59">
        <f ca="1">'Planteo Técnico'!C24</f>
        <v>0.02</v>
      </c>
      <c r="C24" s="28"/>
      <c r="D24" s="41" t="s">
        <v>16</v>
      </c>
      <c r="E24" s="7"/>
      <c r="F24" s="28"/>
      <c r="G24" s="24" t="s">
        <v>20</v>
      </c>
      <c r="H24" s="58">
        <f ca="1">'Planteo Técnico'!K24</f>
        <v>0.02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>
      <c r="A25" s="42" t="s">
        <v>21</v>
      </c>
      <c r="B25" s="14">
        <f ca="1">SUM(B22:B24)</f>
        <v>5.0199999999999995E-2</v>
      </c>
      <c r="D25" s="24" t="s">
        <v>17</v>
      </c>
      <c r="E25" s="60">
        <f ca="1">(('Planteo Técnico'!G24+'Planteo Técnico'!G25)*(Márgenes!F8/10))/Precios!C30</f>
        <v>79.023809523809518</v>
      </c>
      <c r="G25" s="43" t="s">
        <v>21</v>
      </c>
      <c r="H25" s="44">
        <f ca="1">SUM(H22:H24)</f>
        <v>5.3800000000000014E-2</v>
      </c>
    </row>
    <row r="26" spans="1:31" ht="15.75">
      <c r="A26" s="41" t="s">
        <v>22</v>
      </c>
      <c r="B26" s="7"/>
      <c r="D26" s="24" t="s">
        <v>18</v>
      </c>
      <c r="E26" s="58">
        <f ca="1">'Planteo Técnico'!G26</f>
        <v>1.4E-2</v>
      </c>
      <c r="G26" s="22" t="s">
        <v>22</v>
      </c>
      <c r="H26" s="7"/>
    </row>
    <row r="27" spans="1:31">
      <c r="A27" s="118" t="s">
        <v>23</v>
      </c>
      <c r="B27" s="57">
        <f ca="1">'Planteo Técnico'!C26</f>
        <v>19.8</v>
      </c>
      <c r="D27" s="24" t="s">
        <v>19</v>
      </c>
      <c r="E27" s="58">
        <f ca="1">'Planteo Técnico'!G27</f>
        <v>1.6199999999999999E-2</v>
      </c>
      <c r="G27" s="24" t="s">
        <v>23</v>
      </c>
      <c r="H27" s="95">
        <f ca="1">'Planteo Técnico'!K26</f>
        <v>19.8</v>
      </c>
    </row>
    <row r="28" spans="1:31">
      <c r="A28" s="118" t="s">
        <v>24</v>
      </c>
      <c r="B28" s="57">
        <f ca="1">'Planteo Técnico'!C27</f>
        <v>28</v>
      </c>
      <c r="D28" s="24" t="s">
        <v>81</v>
      </c>
      <c r="E28" s="58">
        <f ca="1">'Planteo Técnico'!G28</f>
        <v>2.6800000000000001E-2</v>
      </c>
      <c r="G28" s="24" t="s">
        <v>24</v>
      </c>
      <c r="H28" s="95">
        <f ca="1">'Planteo Técnico'!K27</f>
        <v>28</v>
      </c>
    </row>
    <row r="29" spans="1:31">
      <c r="A29" s="118" t="s">
        <v>25</v>
      </c>
      <c r="B29" s="57">
        <f ca="1">'Planteo Técnico'!C28</f>
        <v>0.02</v>
      </c>
      <c r="D29" s="24" t="s">
        <v>82</v>
      </c>
      <c r="E29" s="58">
        <f ca="1">'Planteo Técnico'!G29</f>
        <v>9.4000000000000004E-3</v>
      </c>
      <c r="G29" s="24" t="s">
        <v>25</v>
      </c>
      <c r="H29" s="95">
        <f ca="1">'Planteo Técnico'!K28</f>
        <v>0.02</v>
      </c>
    </row>
    <row r="30" spans="1:31">
      <c r="A30" s="118" t="s">
        <v>26</v>
      </c>
      <c r="B30" s="57">
        <f ca="1">'Planteo Técnico'!C29</f>
        <v>10.8</v>
      </c>
      <c r="D30" s="24" t="s">
        <v>20</v>
      </c>
      <c r="E30" s="58">
        <f ca="1">'Planteo Técnico'!G30</f>
        <v>0.02</v>
      </c>
      <c r="G30" s="24" t="s">
        <v>26</v>
      </c>
      <c r="H30" s="95">
        <f ca="1">'Planteo Técnico'!K29</f>
        <v>10.8</v>
      </c>
    </row>
    <row r="31" spans="1:31">
      <c r="A31" s="118" t="s">
        <v>27</v>
      </c>
      <c r="B31" s="57">
        <f ca="1">'Planteo Técnico'!C30</f>
        <v>40.799999999999997</v>
      </c>
      <c r="D31" s="43" t="s">
        <v>21</v>
      </c>
      <c r="E31" s="44">
        <f ca="1">SUM(E26:E30)</f>
        <v>8.6400000000000005E-2</v>
      </c>
      <c r="G31" s="24" t="s">
        <v>27</v>
      </c>
      <c r="H31" s="95">
        <f ca="1">'Planteo Técnico'!K30</f>
        <v>40.799999999999997</v>
      </c>
    </row>
    <row r="32" spans="1:31" ht="15.75">
      <c r="A32" s="118" t="s">
        <v>54</v>
      </c>
      <c r="B32" s="57">
        <f ca="1">'Planteo Técnico'!C31</f>
        <v>9.6</v>
      </c>
      <c r="D32" s="22" t="s">
        <v>22</v>
      </c>
      <c r="E32" s="7"/>
      <c r="G32" s="24" t="s">
        <v>54</v>
      </c>
      <c r="H32" s="95">
        <f ca="1">'Planteo Técnico'!K31</f>
        <v>9.6</v>
      </c>
    </row>
    <row r="33" spans="1:31">
      <c r="A33" s="118" t="s">
        <v>28</v>
      </c>
      <c r="B33" s="57">
        <f ca="1">'Planteo Técnico'!C32</f>
        <v>6.2</v>
      </c>
      <c r="D33" s="24" t="s">
        <v>45</v>
      </c>
      <c r="E33" s="46">
        <f ca="1">'Planteo Técnico'!G32</f>
        <v>19.8</v>
      </c>
      <c r="G33" s="24" t="s">
        <v>28</v>
      </c>
      <c r="H33" s="95">
        <f ca="1">'Planteo Técnico'!K32</f>
        <v>6.2</v>
      </c>
    </row>
    <row r="34" spans="1:31" s="2" customFormat="1">
      <c r="A34" s="118" t="s">
        <v>29</v>
      </c>
      <c r="B34" s="57">
        <f ca="1">'Planteo Técnico'!C33</f>
        <v>6.2</v>
      </c>
      <c r="C34" s="28"/>
      <c r="D34" s="24" t="s">
        <v>24</v>
      </c>
      <c r="E34" s="46">
        <f ca="1">'Planteo Técnico'!G33</f>
        <v>28</v>
      </c>
      <c r="F34" s="28"/>
      <c r="G34" s="24" t="s">
        <v>29</v>
      </c>
      <c r="H34" s="95">
        <f ca="1">'Planteo Técnico'!K33</f>
        <v>6.2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>
      <c r="A35" s="118" t="s">
        <v>30</v>
      </c>
      <c r="B35" s="57">
        <f ca="1">'Planteo Técnico'!C34</f>
        <v>1.6</v>
      </c>
      <c r="D35" s="24" t="s">
        <v>25</v>
      </c>
      <c r="E35" s="46">
        <f ca="1">'Planteo Técnico'!G34</f>
        <v>0.02</v>
      </c>
      <c r="G35" s="24" t="s">
        <v>30</v>
      </c>
      <c r="H35" s="95">
        <f ca="1">'Planteo Técnico'!K34</f>
        <v>1.6</v>
      </c>
    </row>
    <row r="36" spans="1:31">
      <c r="A36" s="118" t="s">
        <v>31</v>
      </c>
      <c r="B36" s="57">
        <f ca="1">'Planteo Técnico'!C35</f>
        <v>0</v>
      </c>
      <c r="D36" s="24" t="s">
        <v>26</v>
      </c>
      <c r="E36" s="46">
        <f ca="1">'Planteo Técnico'!G35</f>
        <v>10.8</v>
      </c>
      <c r="G36" s="25" t="s">
        <v>31</v>
      </c>
      <c r="H36" s="95">
        <f ca="1">'Planteo Técnico'!K35</f>
        <v>0</v>
      </c>
    </row>
    <row r="37" spans="1:31">
      <c r="A37" s="42" t="s">
        <v>32</v>
      </c>
      <c r="B37" s="15">
        <f ca="1">SUM(B27:B36)</f>
        <v>123.02</v>
      </c>
      <c r="D37" s="24" t="s">
        <v>27</v>
      </c>
      <c r="E37" s="46">
        <f ca="1">'Planteo Técnico'!G36</f>
        <v>40.799999999999997</v>
      </c>
      <c r="G37" s="43" t="s">
        <v>32</v>
      </c>
      <c r="H37" s="64">
        <f ca="1">SUM(H27:H36)</f>
        <v>123.02</v>
      </c>
    </row>
    <row r="38" spans="1:31">
      <c r="A38" s="16"/>
      <c r="B38" s="16"/>
      <c r="D38" s="24" t="s">
        <v>54</v>
      </c>
      <c r="E38" s="46">
        <f ca="1">'Planteo Técnico'!G37</f>
        <v>9.6</v>
      </c>
      <c r="G38" s="16"/>
      <c r="H38" s="16"/>
    </row>
    <row r="39" spans="1:31">
      <c r="A39" s="16"/>
      <c r="B39" s="16"/>
      <c r="D39" s="24" t="s">
        <v>28</v>
      </c>
      <c r="E39" s="46">
        <f ca="1">'Planteo Técnico'!G38</f>
        <v>6.2</v>
      </c>
      <c r="G39" s="16"/>
      <c r="H39" s="16"/>
    </row>
    <row r="40" spans="1:31">
      <c r="A40" s="16"/>
      <c r="B40" s="16"/>
      <c r="D40" s="24" t="s">
        <v>29</v>
      </c>
      <c r="E40" s="46">
        <f ca="1">'Planteo Técnico'!G39</f>
        <v>6.2</v>
      </c>
      <c r="G40" s="16"/>
      <c r="H40" s="16"/>
    </row>
    <row r="41" spans="1:31">
      <c r="A41" s="16"/>
      <c r="B41" s="16"/>
      <c r="D41" s="24" t="s">
        <v>30</v>
      </c>
      <c r="E41" s="46">
        <f ca="1">'Planteo Técnico'!G40</f>
        <v>1.6</v>
      </c>
      <c r="G41" s="16"/>
      <c r="H41" s="16"/>
    </row>
    <row r="42" spans="1:31">
      <c r="A42" s="16"/>
      <c r="B42" s="16"/>
      <c r="D42" s="25" t="s">
        <v>46</v>
      </c>
      <c r="E42" s="46">
        <f ca="1">'Planteo Técnico'!G41</f>
        <v>0</v>
      </c>
      <c r="G42" s="16"/>
      <c r="H42" s="16"/>
    </row>
    <row r="43" spans="1:31">
      <c r="A43" s="16"/>
      <c r="B43" s="16"/>
      <c r="D43" s="43" t="s">
        <v>32</v>
      </c>
      <c r="E43" s="64">
        <f>SUM(E33:E42)</f>
        <v>123.02</v>
      </c>
      <c r="G43" s="16"/>
      <c r="H43" s="16"/>
    </row>
    <row r="44" spans="1:31">
      <c r="A44" s="16"/>
      <c r="B44" s="16"/>
      <c r="D44" s="16"/>
      <c r="E44" s="16"/>
      <c r="G44" s="16"/>
      <c r="H44" s="16"/>
    </row>
    <row r="45" spans="1:31">
      <c r="A45" s="16"/>
      <c r="B45" s="16"/>
      <c r="D45" s="16"/>
      <c r="E45" s="16"/>
      <c r="G45" s="16"/>
      <c r="H45" s="16"/>
    </row>
    <row r="46" spans="1:31">
      <c r="A46" s="16"/>
      <c r="B46" s="16"/>
      <c r="D46" s="16"/>
      <c r="E46" s="16"/>
      <c r="G46" s="16"/>
      <c r="H46" s="16"/>
    </row>
    <row r="47" spans="1:31">
      <c r="A47" s="16"/>
      <c r="B47" s="16"/>
      <c r="D47" s="16"/>
      <c r="E47" s="16"/>
      <c r="G47" s="16"/>
      <c r="H47" s="16"/>
    </row>
    <row r="48" spans="1:31">
      <c r="A48" s="16"/>
      <c r="B48" s="16"/>
      <c r="D48" s="16"/>
      <c r="E48" s="16"/>
      <c r="G48" s="16"/>
      <c r="H48" s="16"/>
    </row>
    <row r="49" spans="1:8">
      <c r="A49" s="16"/>
      <c r="B49" s="16"/>
      <c r="D49" s="16"/>
      <c r="E49" s="16"/>
      <c r="G49" s="16"/>
      <c r="H49" s="16"/>
    </row>
    <row r="50" spans="1:8">
      <c r="A50" s="16"/>
      <c r="B50" s="16"/>
      <c r="D50" s="16"/>
      <c r="E50" s="16"/>
      <c r="G50" s="16"/>
      <c r="H50" s="16"/>
    </row>
    <row r="51" spans="1:8">
      <c r="A51" s="16"/>
      <c r="B51" s="16"/>
      <c r="D51" s="16"/>
      <c r="E51" s="16"/>
      <c r="G51" s="16"/>
      <c r="H51" s="16"/>
    </row>
    <row r="52" spans="1:8">
      <c r="A52" s="16"/>
      <c r="B52" s="16"/>
      <c r="D52" s="16"/>
      <c r="E52" s="16"/>
      <c r="G52" s="16"/>
      <c r="H52" s="16"/>
    </row>
    <row r="53" spans="1:8">
      <c r="A53" s="16"/>
      <c r="B53" s="16"/>
      <c r="D53" s="16"/>
      <c r="E53" s="16"/>
      <c r="G53" s="16"/>
      <c r="H53" s="16"/>
    </row>
    <row r="54" spans="1:8">
      <c r="A54" s="16"/>
      <c r="B54" s="16"/>
      <c r="D54" s="16"/>
      <c r="E54" s="16"/>
      <c r="G54" s="16"/>
      <c r="H54" s="16"/>
    </row>
    <row r="55" spans="1:8">
      <c r="A55" s="16"/>
      <c r="B55" s="16"/>
      <c r="D55" s="16"/>
      <c r="E55" s="16"/>
      <c r="G55" s="16"/>
      <c r="H55" s="16"/>
    </row>
    <row r="56" spans="1:8">
      <c r="A56" s="16"/>
      <c r="B56" s="16"/>
      <c r="D56" s="16"/>
      <c r="E56" s="16"/>
      <c r="G56" s="16"/>
      <c r="H56" s="16"/>
    </row>
    <row r="57" spans="1:8">
      <c r="A57" s="16"/>
      <c r="B57" s="16"/>
      <c r="D57" s="16"/>
      <c r="E57" s="16"/>
      <c r="G57" s="16"/>
      <c r="H57" s="16"/>
    </row>
    <row r="58" spans="1:8">
      <c r="A58" s="16"/>
      <c r="B58" s="16"/>
      <c r="D58" s="16"/>
      <c r="E58" s="16"/>
      <c r="G58" s="16"/>
      <c r="H58" s="16"/>
    </row>
    <row r="59" spans="1:8">
      <c r="A59" s="16"/>
      <c r="B59" s="16"/>
      <c r="D59" s="16"/>
      <c r="E59" s="16"/>
      <c r="G59" s="16"/>
      <c r="H59" s="16"/>
    </row>
    <row r="60" spans="1:8">
      <c r="A60" s="16"/>
      <c r="B60" s="16"/>
      <c r="D60" s="16"/>
      <c r="E60" s="16"/>
      <c r="G60" s="16"/>
      <c r="H60" s="16"/>
    </row>
    <row r="61" spans="1:8">
      <c r="A61" s="16"/>
      <c r="B61" s="16"/>
      <c r="D61" s="16"/>
      <c r="E61" s="16"/>
      <c r="G61" s="16"/>
      <c r="H61" s="16"/>
    </row>
    <row r="62" spans="1:8">
      <c r="A62" s="16"/>
      <c r="B62" s="16"/>
      <c r="D62" s="16"/>
      <c r="E62" s="16"/>
      <c r="G62" s="16"/>
      <c r="H62" s="16"/>
    </row>
    <row r="63" spans="1:8">
      <c r="A63" s="16"/>
      <c r="B63" s="16"/>
      <c r="D63" s="16"/>
      <c r="E63" s="16"/>
      <c r="G63" s="16"/>
      <c r="H63" s="16"/>
    </row>
    <row r="64" spans="1:8">
      <c r="A64" s="16"/>
      <c r="B64" s="16"/>
      <c r="D64" s="16"/>
      <c r="E64" s="16"/>
      <c r="G64" s="16"/>
      <c r="H64" s="16"/>
    </row>
    <row r="65" spans="1:2">
      <c r="A65" s="16"/>
      <c r="B65" s="16"/>
    </row>
    <row r="66" spans="1:2">
      <c r="A66" s="16"/>
      <c r="B66" s="16"/>
    </row>
    <row r="67" spans="1:2">
      <c r="A67" s="16"/>
      <c r="B67" s="16"/>
    </row>
    <row r="68" spans="1:2">
      <c r="A68" s="16"/>
      <c r="B68" s="16"/>
    </row>
  </sheetData>
  <mergeCells count="1">
    <mergeCell ref="C3:D4"/>
  </mergeCells>
  <phoneticPr fontId="0" type="noConversion"/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I51"/>
  <sheetViews>
    <sheetView zoomScale="85" zoomScaleNormal="85" workbookViewId="0">
      <selection activeCell="D21" sqref="D21"/>
    </sheetView>
  </sheetViews>
  <sheetFormatPr baseColWidth="10" defaultRowHeight="15"/>
  <cols>
    <col min="1" max="1" width="5" style="16" customWidth="1"/>
    <col min="2" max="2" width="12.7109375" style="16" customWidth="1"/>
    <col min="3" max="3" width="19.140625" style="16" customWidth="1"/>
    <col min="4" max="4" width="36.28515625" style="16" bestFit="1" customWidth="1"/>
    <col min="5" max="5" width="15.5703125" style="16" customWidth="1"/>
    <col min="6" max="6" width="14.85546875" style="16" bestFit="1" customWidth="1"/>
    <col min="7" max="16384" width="11.42578125" style="16"/>
  </cols>
  <sheetData>
    <row r="1" spans="2:9">
      <c r="B1" s="98"/>
      <c r="C1" s="98"/>
      <c r="D1" s="98"/>
      <c r="E1" s="98"/>
      <c r="F1" s="98"/>
      <c r="G1" s="98"/>
      <c r="H1" s="98"/>
      <c r="I1" s="98"/>
    </row>
    <row r="2" spans="2:9">
      <c r="B2" s="98"/>
      <c r="C2" s="98"/>
      <c r="D2" s="98"/>
      <c r="E2" s="98"/>
      <c r="F2" s="98"/>
      <c r="G2" s="98"/>
      <c r="H2" s="98"/>
      <c r="I2" s="98"/>
    </row>
    <row r="3" spans="2:9" ht="26.25" customHeight="1">
      <c r="B3" s="99"/>
      <c r="C3" s="99"/>
      <c r="D3" s="100"/>
      <c r="E3" s="129" t="s">
        <v>99</v>
      </c>
      <c r="F3" s="129"/>
      <c r="G3" s="129"/>
      <c r="H3" s="99"/>
      <c r="I3" s="98"/>
    </row>
    <row r="4" spans="2:9" ht="15" customHeight="1">
      <c r="B4" s="99"/>
      <c r="C4" s="99"/>
      <c r="D4" s="100"/>
      <c r="E4" s="129"/>
      <c r="F4" s="129"/>
      <c r="G4" s="129"/>
      <c r="H4" s="99"/>
      <c r="I4" s="98"/>
    </row>
    <row r="5" spans="2:9" ht="15" customHeight="1">
      <c r="B5" s="99"/>
      <c r="C5" s="99"/>
      <c r="D5" s="100"/>
      <c r="E5" s="129"/>
      <c r="F5" s="129"/>
      <c r="G5" s="129"/>
      <c r="H5" s="99"/>
      <c r="I5" s="98"/>
    </row>
    <row r="6" spans="2:9" ht="15" customHeight="1" thickBot="1">
      <c r="B6" s="101"/>
      <c r="C6" s="101"/>
      <c r="D6" s="98"/>
      <c r="E6" s="98"/>
      <c r="F6" s="98"/>
      <c r="G6" s="98"/>
      <c r="H6" s="98"/>
      <c r="I6" s="98"/>
    </row>
    <row r="7" spans="2:9" ht="15" customHeight="1" thickBot="1">
      <c r="B7" s="130"/>
      <c r="C7" s="130"/>
      <c r="D7" s="131"/>
      <c r="E7" s="115" t="s">
        <v>69</v>
      </c>
      <c r="F7" s="115" t="s">
        <v>84</v>
      </c>
      <c r="G7" s="115" t="s">
        <v>86</v>
      </c>
      <c r="H7" s="98"/>
      <c r="I7" s="98"/>
    </row>
    <row r="8" spans="2:9" ht="10.5" customHeight="1">
      <c r="B8" s="143" t="s">
        <v>68</v>
      </c>
      <c r="C8" s="144"/>
      <c r="D8" s="144"/>
      <c r="E8" s="132">
        <v>67</v>
      </c>
      <c r="F8" s="132">
        <v>25</v>
      </c>
      <c r="G8" s="132">
        <v>50</v>
      </c>
      <c r="H8" s="98"/>
      <c r="I8" s="98"/>
    </row>
    <row r="9" spans="2:9" ht="6.75" customHeight="1" thickBot="1">
      <c r="B9" s="145"/>
      <c r="C9" s="146"/>
      <c r="D9" s="146"/>
      <c r="E9" s="133"/>
      <c r="F9" s="133"/>
      <c r="G9" s="133"/>
      <c r="H9" s="98"/>
      <c r="I9" s="98"/>
    </row>
    <row r="10" spans="2:9" ht="15" customHeight="1">
      <c r="B10" s="134" t="s">
        <v>0</v>
      </c>
      <c r="C10" s="137" t="s">
        <v>59</v>
      </c>
      <c r="D10" s="102" t="s">
        <v>85</v>
      </c>
      <c r="E10" s="103">
        <f ca="1">Precios!C22</f>
        <v>12</v>
      </c>
      <c r="F10" s="103">
        <f ca="1">Precios!C24</f>
        <v>24</v>
      </c>
      <c r="G10" s="103">
        <f ca="1">Precios!C28</f>
        <v>10</v>
      </c>
      <c r="H10" s="98"/>
      <c r="I10" s="98"/>
    </row>
    <row r="11" spans="2:9" ht="15" customHeight="1">
      <c r="B11" s="135"/>
      <c r="C11" s="138"/>
      <c r="D11" s="104" t="s">
        <v>1</v>
      </c>
      <c r="E11" s="105">
        <f>E10*E8</f>
        <v>804</v>
      </c>
      <c r="F11" s="105">
        <f>F10*F8</f>
        <v>600</v>
      </c>
      <c r="G11" s="105">
        <f>G10*G8</f>
        <v>500</v>
      </c>
      <c r="H11" s="98"/>
      <c r="I11" s="98"/>
    </row>
    <row r="12" spans="2:9" ht="15" customHeight="1">
      <c r="B12" s="135"/>
      <c r="C12" s="138"/>
      <c r="D12" s="104" t="s">
        <v>2</v>
      </c>
      <c r="E12" s="105">
        <f ca="1">Márgenes!E11*Costos!B25+Costos!B21</f>
        <v>252.14460952380955</v>
      </c>
      <c r="F12" s="105">
        <f ca="1">F11*Costos!E31+Costos!E25</f>
        <v>130.86380952380952</v>
      </c>
      <c r="G12" s="105">
        <f ca="1">G11*Costos!H25+Costos!H21</f>
        <v>184.94761904761904</v>
      </c>
      <c r="H12" s="98"/>
      <c r="I12" s="98"/>
    </row>
    <row r="13" spans="2:9" ht="15" customHeight="1">
      <c r="B13" s="135"/>
      <c r="C13" s="138"/>
      <c r="D13" s="104" t="s">
        <v>3</v>
      </c>
      <c r="E13" s="105">
        <f ca="1">E11-E12</f>
        <v>551.85539047619045</v>
      </c>
      <c r="F13" s="105">
        <f ca="1">F11-F12</f>
        <v>469.13619047619045</v>
      </c>
      <c r="G13" s="105">
        <f ca="1">G11-G12</f>
        <v>315.05238095238099</v>
      </c>
      <c r="H13" s="98"/>
      <c r="I13" s="98"/>
    </row>
    <row r="14" spans="2:9" ht="15.75" thickBot="1">
      <c r="B14" s="135"/>
      <c r="C14" s="138"/>
      <c r="D14" s="104" t="s">
        <v>4</v>
      </c>
      <c r="E14" s="105">
        <f ca="1">Costos!B19</f>
        <v>514.02649999999994</v>
      </c>
      <c r="F14" s="105">
        <f ca="1">Costos!E23</f>
        <v>297.28399999999999</v>
      </c>
      <c r="G14" s="105">
        <f ca="1">Costos!H19</f>
        <v>237.58950000000002</v>
      </c>
      <c r="H14" s="98"/>
      <c r="I14" s="98"/>
    </row>
    <row r="15" spans="2:9" ht="15" customHeight="1" thickTop="1" thickBot="1">
      <c r="B15" s="135"/>
      <c r="C15" s="138"/>
      <c r="D15" s="106" t="s">
        <v>60</v>
      </c>
      <c r="E15" s="107">
        <f ca="1">E13-E14</f>
        <v>37.828890476190509</v>
      </c>
      <c r="F15" s="107">
        <f ca="1">F13-F14</f>
        <v>171.85219047619046</v>
      </c>
      <c r="G15" s="107">
        <f ca="1">G13-G14</f>
        <v>77.462880952380971</v>
      </c>
      <c r="H15" s="98"/>
      <c r="I15" s="98"/>
    </row>
    <row r="16" spans="2:9" ht="15" customHeight="1" thickTop="1" thickBot="1">
      <c r="B16" s="135"/>
      <c r="C16" s="138"/>
      <c r="D16" s="104" t="s">
        <v>5</v>
      </c>
      <c r="E16" s="105">
        <f ca="1">Costos!B37</f>
        <v>123.02</v>
      </c>
      <c r="F16" s="105">
        <f ca="1">Costos!E43</f>
        <v>123.02</v>
      </c>
      <c r="G16" s="105">
        <f ca="1">Costos!H37</f>
        <v>123.02</v>
      </c>
      <c r="H16" s="98"/>
      <c r="I16" s="98"/>
    </row>
    <row r="17" spans="2:9" ht="15" customHeight="1" thickTop="1" thickBot="1">
      <c r="B17" s="135"/>
      <c r="C17" s="138"/>
      <c r="D17" s="106" t="s">
        <v>61</v>
      </c>
      <c r="E17" s="107">
        <f>E15-E16</f>
        <v>-85.191109523809487</v>
      </c>
      <c r="F17" s="107">
        <f>F15-F16</f>
        <v>48.832190476190462</v>
      </c>
      <c r="G17" s="107">
        <f>G15-G16</f>
        <v>-45.557119047619025</v>
      </c>
      <c r="H17" s="98"/>
      <c r="I17" s="98"/>
    </row>
    <row r="18" spans="2:9" ht="15" customHeight="1" thickTop="1" thickBot="1">
      <c r="B18" s="135"/>
      <c r="C18" s="139"/>
      <c r="D18" s="108" t="s">
        <v>6</v>
      </c>
      <c r="E18" s="109">
        <f>(E14+E12)/E10</f>
        <v>63.847592460317458</v>
      </c>
      <c r="F18" s="109">
        <f>(F14+F12)/F10</f>
        <v>17.839492063492063</v>
      </c>
      <c r="G18" s="109">
        <f>(G14+G12)/G10</f>
        <v>42.253711904761907</v>
      </c>
      <c r="H18" s="98"/>
      <c r="I18" s="98"/>
    </row>
    <row r="19" spans="2:9" ht="15" customHeight="1">
      <c r="B19" s="135"/>
      <c r="C19" s="140" t="s">
        <v>62</v>
      </c>
      <c r="D19" s="110" t="s">
        <v>63</v>
      </c>
      <c r="E19" s="111">
        <v>10</v>
      </c>
      <c r="F19" s="111">
        <v>10</v>
      </c>
      <c r="G19" s="111">
        <v>10</v>
      </c>
      <c r="H19" s="98"/>
      <c r="I19" s="98"/>
    </row>
    <row r="20" spans="2:9" ht="15" customHeight="1" thickBot="1">
      <c r="B20" s="135"/>
      <c r="C20" s="141"/>
      <c r="D20" s="104" t="s">
        <v>64</v>
      </c>
      <c r="E20" s="105">
        <f ca="1">E19*Precios!C24</f>
        <v>240</v>
      </c>
      <c r="F20" s="105">
        <f ca="1">F19*Precios!C24</f>
        <v>240</v>
      </c>
      <c r="G20" s="105">
        <f ca="1">G19*Precios!C24</f>
        <v>240</v>
      </c>
      <c r="H20" s="98"/>
      <c r="I20" s="98"/>
    </row>
    <row r="21" spans="2:9" ht="15" customHeight="1" thickTop="1" thickBot="1">
      <c r="B21" s="135"/>
      <c r="C21" s="141"/>
      <c r="D21" s="106" t="s">
        <v>65</v>
      </c>
      <c r="E21" s="107">
        <f>E15-E20</f>
        <v>-202.17110952380949</v>
      </c>
      <c r="F21" s="107">
        <f>F15-F20</f>
        <v>-68.147809523809542</v>
      </c>
      <c r="G21" s="107">
        <f>G17-G20</f>
        <v>-285.55711904761904</v>
      </c>
      <c r="H21" s="98"/>
      <c r="I21" s="98"/>
    </row>
    <row r="22" spans="2:9" ht="15" customHeight="1" thickTop="1" thickBot="1">
      <c r="B22" s="136"/>
      <c r="C22" s="142"/>
      <c r="D22" s="112" t="s">
        <v>6</v>
      </c>
      <c r="E22" s="113">
        <f>(E20+E14+E12)/E10</f>
        <v>83.847592460317458</v>
      </c>
      <c r="F22" s="113">
        <f>(F20+F14+F12)/F10</f>
        <v>27.839492063492063</v>
      </c>
      <c r="G22" s="113">
        <f>(G20+G14+G12)/G10</f>
        <v>66.2537119047619</v>
      </c>
      <c r="H22" s="98"/>
      <c r="I22" s="98"/>
    </row>
    <row r="23" spans="2:9" ht="15" customHeight="1">
      <c r="B23" s="98"/>
      <c r="C23" s="98"/>
      <c r="D23" s="98"/>
      <c r="E23" s="98"/>
      <c r="F23" s="98"/>
      <c r="G23" s="98"/>
      <c r="H23" s="98"/>
      <c r="I23" s="98"/>
    </row>
    <row r="24" spans="2:9">
      <c r="B24" s="114" t="s">
        <v>95</v>
      </c>
      <c r="C24" s="98"/>
      <c r="D24" s="98"/>
      <c r="E24" s="98"/>
      <c r="F24" s="98"/>
      <c r="G24" s="98"/>
      <c r="H24" s="98"/>
      <c r="I24" s="98"/>
    </row>
    <row r="25" spans="2:9" ht="15" customHeight="1">
      <c r="B25" s="98" t="s">
        <v>66</v>
      </c>
      <c r="C25" s="98"/>
      <c r="D25" s="98"/>
      <c r="E25" s="98"/>
      <c r="F25" s="98"/>
      <c r="G25" s="98"/>
      <c r="H25" s="98"/>
      <c r="I25" s="98"/>
    </row>
    <row r="26" spans="2:9" ht="15" customHeight="1">
      <c r="B26" s="98" t="s">
        <v>96</v>
      </c>
      <c r="C26" s="98"/>
      <c r="D26" s="98"/>
      <c r="E26" s="98"/>
      <c r="F26" s="98"/>
      <c r="G26" s="98"/>
      <c r="H26" s="98"/>
      <c r="I26" s="98"/>
    </row>
    <row r="27" spans="2:9" ht="15" customHeight="1">
      <c r="B27" s="98" t="s">
        <v>97</v>
      </c>
      <c r="C27" s="98"/>
      <c r="D27" s="98"/>
      <c r="E27" s="98"/>
      <c r="F27" s="98"/>
      <c r="G27" s="98"/>
      <c r="H27" s="98"/>
      <c r="I27" s="98"/>
    </row>
    <row r="28" spans="2:9" ht="15" customHeight="1">
      <c r="B28" s="98" t="s">
        <v>67</v>
      </c>
      <c r="C28" s="98"/>
      <c r="D28" s="98"/>
      <c r="E28" s="98"/>
      <c r="F28" s="98"/>
      <c r="G28" s="98"/>
      <c r="H28" s="98"/>
      <c r="I28" s="98"/>
    </row>
    <row r="29" spans="2:9" ht="15" customHeight="1">
      <c r="B29" s="98" t="s">
        <v>100</v>
      </c>
      <c r="C29" s="98"/>
      <c r="D29" s="98"/>
      <c r="E29" s="98"/>
      <c r="F29" s="98"/>
      <c r="G29" s="98"/>
      <c r="H29" s="98"/>
      <c r="I29" s="98"/>
    </row>
    <row r="30" spans="2:9" ht="15" customHeight="1">
      <c r="B30" s="101" t="s">
        <v>94</v>
      </c>
      <c r="C30" s="98"/>
      <c r="D30" s="98"/>
      <c r="E30" s="98"/>
      <c r="F30" s="98"/>
      <c r="G30" s="98"/>
      <c r="H30" s="98"/>
      <c r="I30" s="98"/>
    </row>
    <row r="31" spans="2:9" ht="15" customHeight="1">
      <c r="B31" s="98"/>
      <c r="C31" s="98"/>
      <c r="D31" s="98"/>
      <c r="E31" s="98"/>
      <c r="F31" s="98"/>
      <c r="G31" s="98"/>
      <c r="H31" s="98"/>
      <c r="I31" s="98"/>
    </row>
    <row r="32" spans="2:9" ht="15" customHeight="1"/>
    <row r="33" spans="2:3" ht="15" customHeight="1"/>
    <row r="34" spans="2:3" ht="15" customHeight="1"/>
    <row r="37" spans="2:3">
      <c r="B37" s="65"/>
      <c r="C37" s="65"/>
    </row>
    <row r="38" spans="2:3">
      <c r="B38" s="66"/>
      <c r="C38" s="66"/>
    </row>
    <row r="39" spans="2:3">
      <c r="B39" s="66"/>
      <c r="C39" s="66"/>
    </row>
    <row r="40" spans="2:3">
      <c r="B40" s="66"/>
      <c r="C40" s="66"/>
    </row>
    <row r="41" spans="2:3">
      <c r="B41" s="66"/>
      <c r="C41" s="66"/>
    </row>
    <row r="42" spans="2:3">
      <c r="B42" s="66"/>
      <c r="C42" s="66"/>
    </row>
    <row r="43" spans="2:3">
      <c r="B43" s="66"/>
      <c r="C43" s="66"/>
    </row>
    <row r="44" spans="2:3">
      <c r="B44" s="66"/>
      <c r="C44" s="66"/>
    </row>
    <row r="45" spans="2:3">
      <c r="B45" s="65"/>
    </row>
    <row r="46" spans="2:3">
      <c r="B46" s="66"/>
    </row>
    <row r="47" spans="2:3">
      <c r="B47" s="66"/>
    </row>
    <row r="48" spans="2:3">
      <c r="B48" s="66"/>
    </row>
    <row r="49" spans="2:2">
      <c r="B49" s="66"/>
    </row>
    <row r="50" spans="2:2">
      <c r="B50" s="66"/>
    </row>
    <row r="51" spans="2:2">
      <c r="B51" s="66"/>
    </row>
  </sheetData>
  <protectedRanges>
    <protectedRange sqref="E19:G19" name="Arrendamiento"/>
    <protectedRange sqref="E8:G9" name="Rendimiento"/>
  </protectedRanges>
  <mergeCells count="9">
    <mergeCell ref="E3:G5"/>
    <mergeCell ref="B7:D7"/>
    <mergeCell ref="G8:G9"/>
    <mergeCell ref="F8:F9"/>
    <mergeCell ref="E8:E9"/>
    <mergeCell ref="B10:B22"/>
    <mergeCell ref="C10:C18"/>
    <mergeCell ref="C19:C22"/>
    <mergeCell ref="B8:D9"/>
  </mergeCells>
  <phoneticPr fontId="0" type="noConversion"/>
  <pageMargins left="0.7" right="0.7" top="0.75" bottom="0.75" header="0.3" footer="0.3"/>
  <pageSetup orientation="landscape" r:id="rId1"/>
  <ignoredErrors>
    <ignoredError sqref="E14 E16 F14:F16 G14 G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Planteo Técnico</vt:lpstr>
      <vt:lpstr>Precios</vt:lpstr>
      <vt:lpstr>Costos</vt:lpstr>
      <vt:lpstr>Márgenes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gagusto</dc:creator>
  <cp:lastModifiedBy>Principal</cp:lastModifiedBy>
  <cp:lastPrinted>2013-11-19T12:16:49Z</cp:lastPrinted>
  <dcterms:created xsi:type="dcterms:W3CDTF">2012-06-04T14:22:02Z</dcterms:created>
  <dcterms:modified xsi:type="dcterms:W3CDTF">2014-10-08T19:14:12Z</dcterms:modified>
</cp:coreProperties>
</file>